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richPivotRecords1.xml" ContentType="application/vnd.openxmlformats-officedocument.spreadsheetml.richPivotRecords+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hidePivotFieldList="1"/>
  <mc:AlternateContent xmlns:mc="http://schemas.openxmlformats.org/markup-compatibility/2006">
    <mc:Choice Requires="x15">
      <x15ac:absPath xmlns:x15ac="http://schemas.microsoft.com/office/spreadsheetml/2010/11/ac" url="/Users/carlijnbruggers/Downloads/"/>
    </mc:Choice>
  </mc:AlternateContent>
  <xr:revisionPtr revIDLastSave="0" documentId="8_{934744C3-C7E9-664E-9808-89CBD564B2F1}" xr6:coauthVersionLast="47" xr6:coauthVersionMax="47" xr10:uidLastSave="{00000000-0000-0000-0000-000000000000}"/>
  <bookViews>
    <workbookView xWindow="0" yWindow="740" windowWidth="29400" windowHeight="17160" activeTab="1" xr2:uid="{FF314369-C0D0-1E45-BB2D-9DD5DEBDD4F7}"/>
  </bookViews>
  <sheets>
    <sheet name="Invulinstructie" sheetId="7" r:id="rId1"/>
    <sheet name="Rapportage" sheetId="2" r:id="rId2"/>
    <sheet name="Scores kwadranten" sheetId="1" r:id="rId3"/>
    <sheet name="Scores themategels" sheetId="5" r:id="rId4"/>
    <sheet name="Draaitabellen" sheetId="3" state="hidden" r:id="rId5"/>
  </sheets>
  <calcPr calcId="191028"/>
  <pivotCaches>
    <pivotCache cacheId="0" r:id="rId6"/>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2" i="2" l="1"/>
  <c r="O122" i="2"/>
  <c r="M122" i="2"/>
  <c r="I122" i="2"/>
  <c r="G122" i="2"/>
  <c r="E122" i="2"/>
  <c r="Q119" i="2"/>
  <c r="O119" i="2"/>
  <c r="M119" i="2"/>
  <c r="I119" i="2"/>
  <c r="G119" i="2"/>
  <c r="E119" i="2"/>
  <c r="E113" i="2"/>
  <c r="G113" i="2"/>
  <c r="I113" i="2"/>
  <c r="M113" i="2"/>
  <c r="O113" i="2"/>
  <c r="Q113" i="2"/>
  <c r="Q110" i="2"/>
  <c r="O110" i="2"/>
  <c r="M110" i="2"/>
  <c r="I110" i="2"/>
  <c r="G110" i="2"/>
  <c r="E110" i="2"/>
  <c r="E175" i="2"/>
  <c r="E149" i="2"/>
  <c r="E101" i="2"/>
  <c r="E41" i="2"/>
  <c r="V2" i="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U2"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T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S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R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P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O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W59" i="1" l="1"/>
  <c r="W60" i="1"/>
  <c r="W61" i="1"/>
  <c r="W62" i="1"/>
  <c r="W63" i="1"/>
  <c r="W64" i="1"/>
  <c r="W65" i="1"/>
  <c r="W66" i="1"/>
  <c r="W67" i="1"/>
  <c r="W68" i="1"/>
  <c r="W69" i="1"/>
  <c r="W70" i="1"/>
  <c r="W71" i="1"/>
  <c r="W72" i="1"/>
  <c r="W73" i="1"/>
  <c r="W74" i="1"/>
  <c r="W75" i="1"/>
  <c r="W76" i="1"/>
  <c r="W77" i="1"/>
  <c r="W78" i="1"/>
  <c r="W79" i="1"/>
  <c r="W80" i="1"/>
  <c r="W81" i="1"/>
  <c r="W82" i="1"/>
  <c r="W83" i="1"/>
  <c r="W84" i="1"/>
  <c r="W85" i="1"/>
  <c r="W90" i="1"/>
  <c r="W91" i="1"/>
  <c r="W92" i="1"/>
  <c r="W93" i="1"/>
  <c r="W94" i="1"/>
  <c r="W95" i="1"/>
  <c r="W96" i="1"/>
  <c r="W97" i="1"/>
  <c r="W98" i="1"/>
  <c r="W99" i="1"/>
  <c r="W100" i="1"/>
  <c r="W101" i="1"/>
  <c r="X2" i="1"/>
  <c r="X3" i="1"/>
  <c r="X4" i="1"/>
  <c r="X5" i="1"/>
  <c r="X6" i="1"/>
  <c r="X7" i="1"/>
  <c r="X8" i="1"/>
  <c r="X9" i="1"/>
  <c r="X10" i="1"/>
  <c r="X11" i="1"/>
  <c r="X12" i="1"/>
  <c r="X13" i="1"/>
  <c r="X14" i="1"/>
  <c r="X15" i="1"/>
  <c r="X16" i="1"/>
  <c r="X17" i="1"/>
  <c r="X18" i="1"/>
  <c r="X19" i="1"/>
  <c r="X20" i="1"/>
  <c r="X21" i="1"/>
  <c r="X22"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4" i="1"/>
  <c r="X56" i="1"/>
  <c r="X58" i="1"/>
  <c r="X60" i="1"/>
  <c r="X62" i="1"/>
  <c r="X66" i="1"/>
  <c r="X69"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W2" i="1"/>
  <c r="W3" i="1"/>
  <c r="W4" i="1"/>
  <c r="W5" i="1"/>
  <c r="W6" i="1"/>
  <c r="W7" i="1"/>
  <c r="W8" i="1"/>
  <c r="W9" i="1"/>
  <c r="W10" i="1"/>
  <c r="W11" i="1"/>
  <c r="W12" i="1"/>
  <c r="W13" i="1"/>
  <c r="W14" i="1"/>
  <c r="W15" i="1"/>
  <c r="W86" i="1"/>
  <c r="W87" i="1"/>
  <c r="W88" i="1"/>
  <c r="W89"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X64" i="1"/>
  <c r="X68" i="1"/>
  <c r="X72" i="1"/>
  <c r="X65" i="1"/>
  <c r="X71" i="1"/>
  <c r="W16" i="1"/>
  <c r="W17" i="1"/>
  <c r="W18" i="1"/>
  <c r="W19" i="1"/>
  <c r="W20" i="1"/>
  <c r="W21" i="1"/>
  <c r="W22" i="1"/>
  <c r="W25" i="1"/>
  <c r="W26" i="1"/>
  <c r="W27" i="1"/>
  <c r="W28" i="1"/>
  <c r="X53" i="1"/>
  <c r="X55" i="1"/>
  <c r="X57" i="1"/>
  <c r="X59" i="1"/>
  <c r="X61" i="1"/>
  <c r="X63" i="1"/>
  <c r="X67" i="1"/>
  <c r="X70" i="1"/>
  <c r="W24" i="1"/>
  <c r="X24" i="1"/>
  <c r="X23" i="1"/>
  <c r="W2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<sst xmlns="http://schemas.openxmlformats.org/spreadsheetml/2006/main" count="758" uniqueCount="127">
  <si>
    <t>Invulinstructie</t>
  </si>
  <si>
    <t>Algemene informatie</t>
  </si>
  <si>
    <r>
      <t xml:space="preserve">Hieronder vind je een korte toelichting op het gebruik van deze rapportagetool om de scores van de serious game </t>
    </r>
    <r>
      <rPr>
        <i/>
        <sz val="12"/>
        <color theme="1"/>
        <rFont val="Aptos Narrow"/>
        <scheme val="minor"/>
      </rPr>
      <t xml:space="preserve">Inclu-zo! Keuzes maken en stappen zetten </t>
    </r>
    <r>
      <rPr>
        <sz val="12"/>
        <color theme="1"/>
        <rFont val="Aptos Narrow"/>
        <scheme val="minor"/>
      </rPr>
      <t xml:space="preserve">samen te vatten. Er is ook een kennisclip beschikbaar. Deze </t>
    </r>
    <r>
      <rPr>
        <sz val="12"/>
        <color theme="1"/>
        <rFont val="Aptos Narrow"/>
        <family val="2"/>
        <scheme val="minor"/>
      </rPr>
      <t xml:space="preserve">geeft een uitgebreidere, stap-voor-stap instructie en is te vinden op: </t>
    </r>
    <r>
      <rPr>
        <u/>
        <sz val="12"/>
        <color rgb="FF4094D2"/>
        <rFont val="Aptos Narrow (Hoofdtekst)"/>
      </rPr>
      <t>https://ivio.my.canva.site/handleiding/kennisclips</t>
    </r>
    <r>
      <rPr>
        <sz val="12"/>
        <rFont val="Aptos Narrow (Hoofdtekst)"/>
      </rPr>
      <t xml:space="preserve">. Ons advies is om deze tool te laten gebruiken door iemand die feeling heeft met Excel.
Is het spel in meerdere groepen gespeeld, dan kun je ervoor kiezen om ze allemaal in te voeren in één rapportage om een totaalbeeld te krijgen. Het kan ook interessant zijn om verschillende rapportages te maken voor verschillende subgroepen. Denk bijvoorbeeld aan een rapportage van de scholen voor gespecialiseerd onderwijs die afgezet kan worden tegen de scholen voor regulier onderwijs. Of aparte rapportage per functie: leraren, ondersteuningsfunctionarissen, schoolleiders en bestuurders. </t>
    </r>
    <r>
      <rPr>
        <sz val="12"/>
        <color theme="1"/>
        <rFont val="Aptos Narrow"/>
        <family val="2"/>
        <scheme val="minor"/>
      </rPr>
      <t>Er zijn twee versies van het spel (</t>
    </r>
    <r>
      <rPr>
        <i/>
        <sz val="12"/>
        <color theme="1"/>
        <rFont val="Aptos Narrow"/>
        <scheme val="minor"/>
      </rPr>
      <t>Schoolteams</t>
    </r>
    <r>
      <rPr>
        <sz val="12"/>
        <color theme="1"/>
        <rFont val="Aptos Narrow"/>
        <family val="2"/>
        <scheme val="minor"/>
      </rPr>
      <t xml:space="preserve"> en </t>
    </r>
    <r>
      <rPr>
        <i/>
        <sz val="12"/>
        <color theme="1"/>
        <rFont val="Aptos Narrow"/>
        <scheme val="minor"/>
      </rPr>
      <t>Bestuur en schoolleiding</t>
    </r>
    <r>
      <rPr>
        <sz val="12"/>
        <color theme="1"/>
        <rFont val="Aptos Narrow"/>
        <family val="2"/>
        <scheme val="minor"/>
      </rPr>
      <t>). Iedere versie dient in ieder geval appart gerapporteerd te worden, omdat de opdrachten en matrices onderling verschillen.</t>
    </r>
  </si>
  <si>
    <t>Stap 1 - spelgegevens</t>
  </si>
  <si>
    <t>Tabblad 'Rapportage'</t>
  </si>
  <si>
    <t>Vul de spelgegevens in op de eerste pagina van de rapportage.</t>
  </si>
  <si>
    <t xml:space="preserve">Bij opmerkingen geef je de informatie aan over het spelverloop die je niet verloren wil laten gaan. Te denken valt aan een ongeldig scoreformulier of informatie over de functies / teams / locaties o.i.d. die vertegenwoordigd zijn. </t>
  </si>
  <si>
    <t>Technische tip: Om een regel omlaag te gaan binnen het veld gebruik je alt+enter (Windows) of option+enter (iOS)</t>
  </si>
  <si>
    <t>Stap 2 - kwadrantscores</t>
  </si>
  <si>
    <t>Tabblad ' Scores kwadranten'</t>
  </si>
  <si>
    <t>Voer de scores van eindopdracht A in.</t>
  </si>
  <si>
    <t>Iedere groep heeft een eigen spelformulier en dus een eigen regel. Standaard staan de groepen genummerd van 1 t/m 100. Gebruik je andere coderingen, bijvoorbeeld letters, dan kun je deze vervangen in kolom A (groepsnummer). In kolom B (niet weergegeven in onderstaande voorbeeld) kan eventueel de groepsnaam ingevuld worden. Dit heeft geen verdere functie in het formulier, maar kan bij het verwerken handig zijn. Bijvoorbeeld als iedere groep een ander(e) team of schoollocatie vertegenwoordigt. Er kunnen maximaal 100 formulieren ingevoerd worden. Regels die je niet gebruikt kun je open laten. Ieder scoreveld uit het spelformulier heeft een corresponderend veld in de tabel. Neem de scores van het formulier over. Zorg dat alle velden op de regel ingevuld zijn.</t>
  </si>
  <si>
    <t>Spelformulier</t>
  </si>
  <si>
    <t>Invoervelden</t>
  </si>
  <si>
    <t>Stap 3 - volledigheid</t>
  </si>
  <si>
    <t xml:space="preserve">Geef aan of de eindopdrachten ingevuld zijn. </t>
  </si>
  <si>
    <r>
      <t xml:space="preserve">Achter de kolommen uit de vorige stap staan nog vier kolommen, die corresponderen met de opdrachtnummering van de eindopdrachten (achterzijde scoreformulier). Iedere vraag dient met </t>
    </r>
    <r>
      <rPr>
        <i/>
        <sz val="12"/>
        <color rgb="FF000000"/>
        <rFont val="Aptos Narrow"/>
        <scheme val="minor"/>
      </rPr>
      <t>ja</t>
    </r>
    <r>
      <rPr>
        <sz val="12"/>
        <color rgb="FF000000"/>
        <rFont val="Aptos Narrow"/>
        <family val="2"/>
        <scheme val="minor"/>
      </rPr>
      <t xml:space="preserve"> of </t>
    </r>
    <r>
      <rPr>
        <i/>
        <sz val="12"/>
        <color rgb="FF000000"/>
        <rFont val="Aptos Narrow"/>
        <scheme val="minor"/>
      </rPr>
      <t>nee</t>
    </r>
    <r>
      <rPr>
        <sz val="12"/>
        <color rgb="FF000000"/>
        <rFont val="Aptos Narrow"/>
        <family val="2"/>
        <scheme val="minor"/>
      </rPr>
      <t xml:space="preserve"> beantwoord te worden. </t>
    </r>
  </si>
  <si>
    <t xml:space="preserve">Technische tip: Als de kwadrantscores bij A niet (volledig) zijn ingevuld, dan kan het scoreformulier niet meegenomen worden in het rapportageformulier, omdat dit de berekeningen verstoort. Mogelijk dat de juiste scores nog te achterhalen zijn door naar de voorzijde van het formulier te kijken. Zo niet, verwijder dan alle scores van deze groep en maak een notitie hiervan bij het opmerkingenveld in de rapportage. De scores van deze groep doen niet mee. </t>
  </si>
  <si>
    <t>Stap 4 - themategels</t>
  </si>
  <si>
    <t>Tabblad ' Scores themategels'</t>
  </si>
  <si>
    <t xml:space="preserve">Noteer welke themategels er gelegd zijn tijdens het spel. </t>
  </si>
  <si>
    <r>
      <t xml:space="preserve">De groepsnummering op dit tabblad is hetzelfde als op het tabblad </t>
    </r>
    <r>
      <rPr>
        <i/>
        <sz val="12"/>
        <color rgb="FF000000"/>
        <rFont val="Aptos Narrow"/>
        <scheme val="minor"/>
      </rPr>
      <t>Scores kwadranten</t>
    </r>
    <r>
      <rPr>
        <sz val="12"/>
        <color rgb="FF000000"/>
        <rFont val="Aptos Narrow"/>
        <family val="2"/>
        <scheme val="minor"/>
      </rPr>
      <t xml:space="preserve">. Gebruik je een andere nummering? Pas deze dan ook hier aan. </t>
    </r>
  </si>
  <si>
    <t xml:space="preserve">Omdat er zes thema's zijn, staan er per groep ook zes regels in de tabel. Vul een ja in voor de thema's met bijbehorende kwadranten waarvoor een themategel gelegd is. Is er geen themategel gelegd? Laat de velden dan open. </t>
  </si>
  <si>
    <t>Stap 5 - berekeningen</t>
  </si>
  <si>
    <t>Tabblad ' Rapportage'</t>
  </si>
  <si>
    <t>Vernieuw de gegevens om de berekeningen uit te laten voeren.</t>
  </si>
  <si>
    <r>
      <t xml:space="preserve">Ga bij het lint bovenin Excel naar het tabblad </t>
    </r>
    <r>
      <rPr>
        <i/>
        <sz val="12"/>
        <color rgb="FF000000"/>
        <rFont val="Aptos Narrow"/>
        <scheme val="minor"/>
      </rPr>
      <t>Gegevens</t>
    </r>
    <r>
      <rPr>
        <sz val="12"/>
        <color rgb="FF000000"/>
        <rFont val="Aptos Narrow"/>
        <family val="2"/>
        <scheme val="minor"/>
      </rPr>
      <t>. Druk op de knop</t>
    </r>
    <r>
      <rPr>
        <i/>
        <sz val="12"/>
        <color rgb="FF000000"/>
        <rFont val="Aptos Narrow"/>
        <scheme val="minor"/>
      </rPr>
      <t xml:space="preserve"> Alles vernieuwen</t>
    </r>
    <r>
      <rPr>
        <sz val="12"/>
        <color rgb="FF000000"/>
        <rFont val="Aptos Narrow"/>
        <family val="2"/>
        <scheme val="minor"/>
      </rPr>
      <t xml:space="preserve">. Excel gaat dan de gegevens die je hebt ingevoerd op de tabbladen </t>
    </r>
    <r>
      <rPr>
        <i/>
        <sz val="12"/>
        <color rgb="FF000000"/>
        <rFont val="Aptos Narrow"/>
        <scheme val="minor"/>
      </rPr>
      <t>Scores kwadranten</t>
    </r>
    <r>
      <rPr>
        <sz val="12"/>
        <color rgb="FF000000"/>
        <rFont val="Aptos Narrow"/>
        <family val="2"/>
        <scheme val="minor"/>
      </rPr>
      <t xml:space="preserve"> en </t>
    </r>
    <r>
      <rPr>
        <i/>
        <sz val="12"/>
        <color rgb="FF000000"/>
        <rFont val="Aptos Narrow"/>
        <scheme val="minor"/>
      </rPr>
      <t xml:space="preserve">Scores themategels </t>
    </r>
    <r>
      <rPr>
        <sz val="12"/>
        <color rgb="FF000000"/>
        <rFont val="Aptos Narrow"/>
        <family val="2"/>
        <scheme val="minor"/>
      </rPr>
      <t xml:space="preserve">omzetten naar de visualisaties op de rapportagepagina. </t>
    </r>
  </si>
  <si>
    <t>Technische tip: Als je ergens iets verandert aan de scores, bijvoorbeeld omdat je een extra groep wil toevoegen, zorg dan ook dat je opnieuw alles vernieuwt.</t>
  </si>
  <si>
    <t>Stap 6 - acties risico's en bij-effecten</t>
  </si>
  <si>
    <t>Voer de acties in die opgeschreven zijn bij eindopdracht C.</t>
  </si>
  <si>
    <t>De groepen hebben acties opgeschreven die bedoeld zijn om de impact van de risico's en bij-effecten van de koers van voorkeur te verminderen. Om deze input te borgen is er ruimte in het rapportageformulier om deze over te nemen. Het is aan de organisator om te besluiten of deze informatie letterlijk wordt overgenomen of dat er een samenvatting wordt gegeven waarin de belangrijkste thema's vermeld staan.</t>
  </si>
  <si>
    <t>Stap 7 - adviezen</t>
  </si>
  <si>
    <t>Voer de acties in die opgeschreven zijn bij eindopdracht D.</t>
  </si>
  <si>
    <t>De groepen hebben adviezen opgeschreven die zij van belang vinden, maar eerder nog niet kwijt konden. Om deze input te borgen is er ruimte in het rapportageformulier om deze over te nemen. Het is aan de organisator om te besluiten of deze informatie letterlijk wordt overgenomen of dat er een samenvatting wordt gegeven waarin de belangrijkste thema's vermeld staan.</t>
  </si>
  <si>
    <t>Stap 8 - rapportage opmaken</t>
  </si>
  <si>
    <t>Sla je rapportage op als deelbaar bestand (pdf).</t>
  </si>
  <si>
    <r>
      <t xml:space="preserve">Om de rapportage te kunnen delen met anderen sla je deze op als pdf. Klik op </t>
    </r>
    <r>
      <rPr>
        <i/>
        <sz val="12"/>
        <color rgb="FF000000"/>
        <rFont val="Aptos Narrow"/>
        <scheme val="minor"/>
      </rPr>
      <t>Opslaan als…</t>
    </r>
    <r>
      <rPr>
        <sz val="12"/>
        <color rgb="FF000000"/>
        <rFont val="Aptos Narrow"/>
        <family val="2"/>
        <scheme val="minor"/>
      </rPr>
      <t xml:space="preserve"> in </t>
    </r>
    <r>
      <rPr>
        <i/>
        <sz val="12"/>
        <color rgb="FF000000"/>
        <rFont val="Aptos Narrow"/>
        <scheme val="minor"/>
      </rPr>
      <t xml:space="preserve">Bestand </t>
    </r>
    <r>
      <rPr>
        <sz val="12"/>
        <color rgb="FF000000"/>
        <rFont val="Aptos Narrow"/>
        <family val="2"/>
        <scheme val="minor"/>
      </rPr>
      <t xml:space="preserve">(Windows) of </t>
    </r>
    <r>
      <rPr>
        <i/>
        <sz val="12"/>
        <color rgb="FF000000"/>
        <rFont val="Aptos Narrow"/>
        <scheme val="minor"/>
      </rPr>
      <t>Archief</t>
    </r>
    <r>
      <rPr>
        <sz val="12"/>
        <color rgb="FF000000"/>
        <rFont val="Aptos Narrow"/>
        <family val="2"/>
        <scheme val="minor"/>
      </rPr>
      <t xml:space="preserve"> (iOS). </t>
    </r>
  </si>
  <si>
    <r>
      <t xml:space="preserve">Selecteer als bestandstype </t>
    </r>
    <r>
      <rPr>
        <i/>
        <sz val="12"/>
        <color rgb="FF000000"/>
        <rFont val="Aptos Narrow"/>
        <scheme val="minor"/>
      </rPr>
      <t>pdf</t>
    </r>
    <r>
      <rPr>
        <sz val="12"/>
        <color rgb="FF000000"/>
        <rFont val="Aptos Narrow"/>
        <family val="2"/>
        <scheme val="minor"/>
      </rPr>
      <t xml:space="preserve">. Let op dat je het blad (= rapportage) selecteert en niet de hele werkmap (= alle tabbladen). </t>
    </r>
  </si>
  <si>
    <t>Rapportage spelopbrengsten</t>
  </si>
  <si>
    <t>Spelversie:</t>
  </si>
  <si>
    <t>Schoolteams</t>
  </si>
  <si>
    <t>Organisatie:</t>
  </si>
  <si>
    <t>Spelorganisator:</t>
  </si>
  <si>
    <t>Speldatum:</t>
  </si>
  <si>
    <t>Aantal groepen:</t>
  </si>
  <si>
    <t>Evt. opmerkingen:</t>
  </si>
  <si>
    <t>Inhoudsopgave</t>
  </si>
  <si>
    <t>Spelgegevens</t>
  </si>
  <si>
    <t>Huidige situatie en 5-jaar-ambitie</t>
  </si>
  <si>
    <t>Mate van consensus over de thema's</t>
  </si>
  <si>
    <t>Ideeën voor acties t.a.v. risico's en bij-effecten</t>
  </si>
  <si>
    <t>Alle shout-outs bij elkaar</t>
  </si>
  <si>
    <t>De theoretische achtergrond van het spel</t>
  </si>
  <si>
    <t>Matrix van Concurrerende Waarden bij Onderwijs en Ondersteuning - versie voor schoolteams</t>
  </si>
  <si>
    <t>Matrix van Concurrerende Waarden bij Onderwijs en Ondersteuning - versie voor bestuur en schoolleiding</t>
  </si>
  <si>
    <t xml:space="preserve"> Aantal bruikbare scoreformulieren:</t>
  </si>
  <si>
    <t>toelichting</t>
  </si>
  <si>
    <t>nu</t>
  </si>
  <si>
    <t xml:space="preserve"> % van de punten 
= mate van herkenning in de huidige situatie </t>
  </si>
  <si>
    <t>specialisme</t>
  </si>
  <si>
    <t>nadruk op individuele 
expertise en diagnostiek</t>
  </si>
  <si>
    <t>(leer)gemeenschap</t>
  </si>
  <si>
    <t>gezamenlijke verantwoordelijkheid van school, ouders en partners</t>
  </si>
  <si>
    <t>5-jaar-ambitie</t>
  </si>
  <si>
    <t xml:space="preserve"> % van de punten 
= mate van overeenkomst met de gewenste situatie </t>
  </si>
  <si>
    <t>individueel
maatwerk</t>
  </si>
  <si>
    <t>begeleidinge en ondersteuning per leerling  of doelgroep</t>
  </si>
  <si>
    <t>professionalisering</t>
  </si>
  <si>
    <t>versterken van leraren 
en teams</t>
  </si>
  <si>
    <t>individueel maatwerk</t>
  </si>
  <si>
    <t xml:space="preserve">Het cijfer bij het symbool representeert het aantal groepen dat consensus heeft over de 5-jaar-ambitie voor het betreffende thema. Dit wordt bepaald aan de hand van de themategels die gelegd zijn in het spel. Consensus betekent dat (vrijwel) iedereen van de spelgroep het eens is over de beoogde richting en dat diegene(n) met een andere ambitie geen groot bezwaar heeft / hebben. 
Let op: consensus wordt  vastgesteld tijdens de verdiepende opdrachtenronde. Mocht het spel niet volledig gespeeld zijn, dan is dit ook niet voor alle thema's getoetst. Een lage score kan betekenen dat er minder consensus is of dat het betreffende thema niet uitgespeeld is. </t>
  </si>
  <si>
    <t>Acties gericht op risico's en bij-effecten</t>
  </si>
  <si>
    <t>Adviezen uit de groep(en) om de impact van risico's en ongewenste bij-effecten van de beoogde beweging te verkleinen.</t>
  </si>
  <si>
    <t xml:space="preserve"> Aantal ingevulde scoreformulieren:</t>
  </si>
  <si>
    <t>Neem hieronder de antwoorden over uit de formulieren. Tip: om een regel omlaag te gaan (enter) gebruik je alt+enter (Windows) of option+enter (iOS).</t>
  </si>
  <si>
    <t>Adviezen uit de groep(en) om de beweging van nu naar de 5-jaar-ambitie tot een succes te maken.</t>
  </si>
  <si>
    <t>Groepsnummer</t>
  </si>
  <si>
    <t>Evt. groepsnaam</t>
  </si>
  <si>
    <t xml:space="preserve">NU
specialisme </t>
  </si>
  <si>
    <t xml:space="preserve">5-JAAR-AMBITIE
specialisme </t>
  </si>
  <si>
    <t>NU
individueel maatwerk</t>
  </si>
  <si>
    <t>5-JAAR-AMBITIE
individueel maatwerk</t>
  </si>
  <si>
    <t>NU
professionalisering</t>
  </si>
  <si>
    <t>5-JAAR-AMBITIE
professionalisering</t>
  </si>
  <si>
    <t>NU
(leer)gemeenschap</t>
  </si>
  <si>
    <t>5-JAAR-AMBITIE
(leer)gemeenschap</t>
  </si>
  <si>
    <t>A:
Alle kwadrantscores ingevuld?</t>
  </si>
  <si>
    <t>B:
Themategels aangekruisd?</t>
  </si>
  <si>
    <t>C:
1 of meer acties ingevuld?</t>
  </si>
  <si>
    <t>D:
Shout-out ingevuld?</t>
  </si>
  <si>
    <t>NU
specialisme - %</t>
  </si>
  <si>
    <t>5-JAAR-AMBITIE
specialisme - %</t>
  </si>
  <si>
    <t>NU
individueel maatwerk - %</t>
  </si>
  <si>
    <t>5-JAAR-AMBITIE
individueel maatwerk - %</t>
  </si>
  <si>
    <t>NU
professionalisering - %</t>
  </si>
  <si>
    <t>5-JAAR-AMBITIE
professionalisering - %</t>
  </si>
  <si>
    <t>NU
(leer)gemeenschap - %</t>
  </si>
  <si>
    <t>5-JAAR-AMBITIE
(leer)gemeenschap - %</t>
  </si>
  <si>
    <t>check NU</t>
  </si>
  <si>
    <t>check AMBITIE</t>
  </si>
  <si>
    <t>Groeps-nummer</t>
  </si>
  <si>
    <t>icoon</t>
  </si>
  <si>
    <t>thema</t>
  </si>
  <si>
    <t xml:space="preserve">specialisme </t>
  </si>
  <si>
    <t>professio-nalisering</t>
  </si>
  <si>
    <t>(leer)gemeen-schap</t>
  </si>
  <si>
    <t>1. Visie op ondersteuning</t>
  </si>
  <si>
    <t>2. Visie op kinderen en hun ouders</t>
  </si>
  <si>
    <t>3. Visie op onderwijsprofessionals</t>
  </si>
  <si>
    <t>4. Samenspel tussen onderwijs, ondersteuning en zorg</t>
  </si>
  <si>
    <t>5. De rol van het samenwerkingsverband</t>
  </si>
  <si>
    <t>6. Kwaliteit, verantwoording en dialoog</t>
  </si>
  <si>
    <t>Draaitabellen scores kwadranten</t>
  </si>
  <si>
    <t>Gemiddelde van 5-JAAR-AMBITIE
specialisme - %</t>
  </si>
  <si>
    <t>Gemiddelde van NU
specialisme - %</t>
  </si>
  <si>
    <t>Gemiddelde van 5-JAAR-AMBITIE
(leer)gemeenschap - %</t>
  </si>
  <si>
    <t>Gemiddelde van NU
(leer)gemeenschap - %</t>
  </si>
  <si>
    <t>Gemiddelde van 5-JAAR-AMBITIE
individueel maatwerk - %</t>
  </si>
  <si>
    <t>Gemiddelde van NU
individueel maatwerk - %</t>
  </si>
  <si>
    <t>Gemiddelde van 5-JAAR-AMBITIE
professionalisering - %</t>
  </si>
  <si>
    <t>Gemiddelde van NU
professionalisering - %</t>
  </si>
  <si>
    <t>Draaitabellen scores themategels</t>
  </si>
  <si>
    <t xml:space="preserve">Aantal van specialisme </t>
  </si>
  <si>
    <t>(leeg)</t>
  </si>
  <si>
    <t>Aantal van individueel maatwerk</t>
  </si>
  <si>
    <t>Aantal van professio-nalisering</t>
  </si>
  <si>
    <t>Aantal van (leer)gemeen-schap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</si>
</sst>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6">
    <font>
      <sz val="12"/>
      <color theme="1"/>
      <name val="Aptos Narrow"/>
      <family val="2"/>
      <scheme val="minor"/>
    </font>
    <font>
      <sz val="12"/>
      <color theme="1"/>
      <name val="DM Sans 14pt"/>
    </font>
    <font>
      <b/>
      <sz val="28"/>
      <color rgb="FF0F1127"/>
      <name val="Aptos Narrow"/>
      <family val="2"/>
      <scheme val="minor"/>
    </font>
    <font>
      <sz val="14"/>
      <color theme="1"/>
      <name val="Aptos Narrow"/>
      <family val="2"/>
      <scheme val="minor"/>
    </font>
    <font>
      <i/>
      <sz val="12"/>
      <color theme="1"/>
      <name val="Aptos Narrow"/>
      <family val="2"/>
      <scheme val="minor"/>
    </font>
    <font>
      <b/>
      <sz val="18"/>
      <color theme="1"/>
      <name val="Aptos Narrow"/>
      <family val="2"/>
      <scheme val="minor"/>
    </font>
    <font>
      <b/>
      <sz val="12"/>
      <color theme="1"/>
      <name val="Aptos Narrow"/>
      <family val="2"/>
      <scheme val="minor"/>
    </font>
    <font>
      <b/>
      <sz val="18"/>
      <color theme="0"/>
      <name val="Aptos Narrow"/>
      <family val="2"/>
      <scheme val="minor"/>
    </font>
    <font>
      <sz val="12"/>
      <color rgb="FFFF0000"/>
      <name val="Aptos Narrow"/>
      <family val="2"/>
      <scheme val="minor"/>
    </font>
    <font>
      <b/>
      <sz val="12"/>
      <color theme="1"/>
      <name val="DM Sans 14pt"/>
    </font>
    <font>
      <sz val="18"/>
      <color theme="1"/>
      <name val="Aptos Narrow"/>
      <family val="2"/>
      <scheme val="minor"/>
    </font>
    <font>
      <sz val="12"/>
      <color rgb="FF0F1127"/>
      <name val="Aptos Narrow"/>
      <family val="2"/>
      <scheme val="minor"/>
    </font>
    <font>
      <sz val="16"/>
      <color rgb="FF0F1127"/>
      <name val="Aptos Narrow"/>
      <family val="2"/>
      <scheme val="minor"/>
    </font>
    <font>
      <sz val="14"/>
      <color rgb="FF0F1127"/>
      <name val="Aptos Narrow"/>
      <family val="2"/>
      <scheme val="minor"/>
    </font>
    <font>
      <b/>
      <sz val="48"/>
      <color rgb="FF0F1127"/>
      <name val="Aptos Narrow"/>
      <family val="2"/>
      <scheme val="minor"/>
    </font>
    <font>
      <i/>
      <sz val="12"/>
      <color rgb="FF0F1127"/>
      <name val="Aptos Narrow"/>
      <family val="2"/>
      <scheme val="minor"/>
    </font>
    <font>
      <sz val="12"/>
      <color rgb="FF000000"/>
      <name val="Aptos Narrow"/>
      <family val="2"/>
      <scheme val="minor"/>
    </font>
    <font>
      <b/>
      <sz val="20"/>
      <color theme="0"/>
      <name val="Aptos Narrow"/>
      <family val="2"/>
      <scheme val="minor"/>
    </font>
    <font>
      <sz val="20"/>
      <color theme="0"/>
      <name val="Aptos Narrow"/>
      <family val="2"/>
      <scheme val="minor"/>
    </font>
    <font>
      <sz val="13"/>
      <color rgb="FF0F1127"/>
      <name val="Aptos Narrow"/>
      <family val="2"/>
      <scheme val="minor"/>
    </font>
    <font>
      <sz val="13"/>
      <color theme="1"/>
      <name val="Aptos Narrow"/>
      <family val="2"/>
      <scheme val="minor"/>
    </font>
    <font>
      <i/>
      <sz val="20"/>
      <color rgb="FF0F1127"/>
      <name val="Aptos Narrow"/>
      <family val="2"/>
      <scheme val="minor"/>
    </font>
    <font>
      <sz val="12"/>
      <color theme="0"/>
      <name val="DM Sans 14pt"/>
    </font>
    <font>
      <i/>
      <sz val="12"/>
      <color theme="1"/>
      <name val="DM Sans 14pt"/>
    </font>
    <font>
      <i/>
      <sz val="12"/>
      <color theme="0"/>
      <name val="DM Sans 14pt"/>
    </font>
    <font>
      <b/>
      <sz val="18"/>
      <color theme="1"/>
      <name val="Aptos Narrow"/>
      <scheme val="minor"/>
    </font>
    <font>
      <i/>
      <sz val="14"/>
      <color theme="1"/>
      <name val="Aptos Narrow"/>
      <scheme val="minor"/>
    </font>
    <font>
      <b/>
      <sz val="12"/>
      <color theme="0"/>
      <name val="DM Sans 14pt"/>
    </font>
    <font>
      <b/>
      <sz val="14"/>
      <color rgb="FF4094D2"/>
      <name val="Aptos Narrow"/>
      <scheme val="minor"/>
    </font>
    <font>
      <i/>
      <sz val="12"/>
      <color theme="1"/>
      <name val="Aptos Narrow"/>
      <scheme val="minor"/>
    </font>
    <font>
      <sz val="12"/>
      <color theme="1"/>
      <name val="Aptos Narrow"/>
      <scheme val="minor"/>
    </font>
    <font>
      <u/>
      <sz val="12"/>
      <color rgb="FF4094D2"/>
      <name val="Aptos Narrow (Hoofdtekst)"/>
    </font>
    <font>
      <sz val="12"/>
      <name val="Aptos Narrow (Hoofdtekst)"/>
    </font>
    <font>
      <b/>
      <sz val="12"/>
      <color theme="1"/>
      <name val="Aptos Narrow"/>
      <scheme val="minor"/>
    </font>
    <font>
      <b/>
      <sz val="12"/>
      <color rgb="FF000000"/>
      <name val="Aptos Narrow"/>
      <scheme val="minor"/>
    </font>
    <font>
      <i/>
      <sz val="12"/>
      <color rgb="FF000000"/>
      <name val="Aptos Narrow"/>
      <scheme val="minor"/>
    </font>
  </fonts>
  <fills count="15">
    <fill>
      <patternFill patternType="none"/>
    </fill>
    <fill>
      <patternFill patternType="gray125"/>
    </fill>
    <fill>
      <patternFill patternType="solid">
        <fgColor rgb="FF4094D2"/>
        <bgColor indexed="64"/>
      </patternFill>
    </fill>
    <fill>
      <patternFill patternType="solid">
        <fgColor rgb="FFDA599C"/>
        <bgColor indexed="64"/>
      </patternFill>
    </fill>
    <fill>
      <patternFill patternType="solid">
        <fgColor rgb="FFFAD338"/>
        <bgColor indexed="64"/>
      </patternFill>
    </fill>
    <fill>
      <patternFill patternType="solid">
        <fgColor rgb="FFA8C71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A7D8F7"/>
        <bgColor indexed="64"/>
      </patternFill>
    </fill>
    <fill>
      <patternFill patternType="solid">
        <fgColor rgb="FFF2ABCD"/>
        <bgColor indexed="64"/>
      </patternFill>
    </fill>
    <fill>
      <patternFill patternType="solid">
        <fgColor rgb="FFF8EABC"/>
        <bgColor indexed="64"/>
      </patternFill>
    </fill>
    <fill>
      <patternFill patternType="solid">
        <fgColor rgb="FFF0F0B7"/>
        <bgColor indexed="64"/>
      </patternFill>
    </fill>
    <fill>
      <patternFill patternType="solid">
        <fgColor theme="0" tint="-0.499984740745262"/>
        <bgColor indexed="64"/>
      </patternFill>
    </fill>
    <fill>
      <patternFill patternType="solid">
        <fgColor rgb="FF0F1127"/>
        <bgColor indexed="64"/>
      </patternFill>
    </fill>
  </fills>
  <borders count="38">
    <border>
      <left/>
      <right/>
      <top/>
      <bottom/>
      <diagonal/>
    </border>
    <border>
      <left style="medium">
        <color rgb="FF0F1127"/>
      </left>
      <right style="medium">
        <color rgb="FF0F1127"/>
      </right>
      <top style="medium">
        <color rgb="FF0F1127"/>
      </top>
      <bottom style="medium">
        <color rgb="FF0F1127"/>
      </bottom>
      <diagonal/>
    </border>
    <border>
      <left/>
      <right/>
      <top style="medium">
        <color theme="0" tint="-0.14999847407452621"/>
      </top>
      <bottom/>
      <diagonal/>
    </border>
    <border>
      <left style="medium">
        <color theme="0" tint="-0.14999847407452621"/>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right/>
      <top/>
      <bottom style="thin">
        <color theme="1"/>
      </bottom>
      <diagonal/>
    </border>
    <border>
      <left/>
      <right style="thick">
        <color theme="0"/>
      </right>
      <top/>
      <bottom/>
      <diagonal/>
    </border>
    <border>
      <left style="thick">
        <color theme="0"/>
      </left>
      <right style="thick">
        <color theme="0"/>
      </right>
      <top style="thick">
        <color theme="0"/>
      </top>
      <bottom style="thick">
        <color theme="0"/>
      </bottom>
      <diagonal/>
    </border>
    <border>
      <left style="medium">
        <color rgb="FF0F1127"/>
      </left>
      <right/>
      <top/>
      <bottom/>
      <diagonal/>
    </border>
    <border>
      <left style="thick">
        <color theme="0"/>
      </left>
      <right/>
      <top/>
      <bottom/>
      <diagonal/>
    </border>
    <border>
      <left style="thin">
        <color indexed="64"/>
      </left>
      <right/>
      <top/>
      <bottom/>
      <diagonal/>
    </border>
    <border>
      <left/>
      <right style="thin">
        <color theme="2" tint="-9.9948118533890809E-2"/>
      </right>
      <top style="thin">
        <color theme="1"/>
      </top>
      <bottom style="thin">
        <color theme="2" tint="-9.9948118533890809E-2"/>
      </bottom>
      <diagonal/>
    </border>
    <border>
      <left/>
      <right/>
      <top style="thin">
        <color theme="1"/>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rgb="FF4094D2"/>
      </left>
      <right style="thin">
        <color indexed="64"/>
      </right>
      <top/>
      <bottom/>
      <diagonal/>
    </border>
    <border>
      <left style="thin">
        <color rgb="FFDA599C"/>
      </left>
      <right style="thin">
        <color indexed="64"/>
      </right>
      <top/>
      <bottom/>
      <diagonal/>
    </border>
    <border>
      <left style="thin">
        <color rgb="FFFAD338"/>
      </left>
      <right style="thin">
        <color indexed="64"/>
      </right>
      <top/>
      <bottom/>
      <diagonal/>
    </border>
    <border>
      <left style="thin">
        <color rgb="FFA8C714"/>
      </left>
      <right style="thin">
        <color indexed="64"/>
      </right>
      <top/>
      <bottom/>
      <diagonal/>
    </border>
    <border>
      <left style="thin">
        <color theme="0" tint="-0.249977111117893"/>
      </left>
      <right style="thin">
        <color indexed="64"/>
      </right>
      <top/>
      <bottom/>
      <diagonal/>
    </border>
    <border>
      <left style="thin">
        <color theme="0" tint="-0.249977111117893"/>
      </left>
      <right/>
      <top/>
      <bottom/>
      <diagonal/>
    </border>
    <border>
      <left/>
      <right/>
      <top style="medium">
        <color theme="0"/>
      </top>
      <bottom style="medium">
        <color theme="0"/>
      </bottom>
      <diagonal/>
    </border>
    <border>
      <left style="thin">
        <color theme="0" tint="-0.499984740745262"/>
      </left>
      <right style="thin">
        <color theme="0" tint="-0.499984740745262"/>
      </right>
      <top style="thin">
        <color theme="1"/>
      </top>
      <bottom style="thin">
        <color theme="2" tint="-9.9948118533890809E-2"/>
      </bottom>
      <diagonal/>
    </border>
    <border>
      <left style="thin">
        <color theme="0" tint="-0.499984740745262"/>
      </left>
      <right style="thin">
        <color theme="0" tint="-0.499984740745262"/>
      </right>
      <top style="thin">
        <color theme="2" tint="-9.9948118533890809E-2"/>
      </top>
      <bottom style="thin">
        <color theme="2" tint="-9.9948118533890809E-2"/>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thin">
        <color theme="1"/>
      </right>
      <top/>
      <bottom/>
      <diagonal/>
    </border>
    <border>
      <left style="medium">
        <color theme="0"/>
      </left>
      <right/>
      <top/>
      <bottom/>
      <diagonal/>
    </border>
    <border>
      <left/>
      <right style="medium">
        <color theme="0"/>
      </right>
      <top/>
      <bottom/>
      <diagonal/>
    </border>
  </borders>
  <cellStyleXfs count="1">
    <xf numFmtId="0" fontId="0" fillId="0" borderId="0"/>
  </cellStyleXfs>
  <cellXfs count="176">
    <xf numFmtId="0" fontId="0" fillId="0" borderId="0" xfId="0"/>
    <xf numFmtId="0" fontId="1" fillId="0" borderId="0" xfId="0" applyFont="1"/>
    <xf numFmtId="0" fontId="2" fillId="0" borderId="0" xfId="0" applyFont="1"/>
    <xf numFmtId="0" fontId="0" fillId="7" borderId="2" xfId="0" applyFill="1" applyBorder="1"/>
    <xf numFmtId="0" fontId="0" fillId="7" borderId="3" xfId="0" applyFill="1" applyBorder="1"/>
    <xf numFmtId="0" fontId="0" fillId="7" borderId="4" xfId="0" applyFill="1" applyBorder="1"/>
    <xf numFmtId="0" fontId="0" fillId="7" borderId="5" xfId="0" applyFill="1" applyBorder="1"/>
    <xf numFmtId="0" fontId="4" fillId="7" borderId="0" xfId="0" applyFont="1" applyFill="1" applyAlignment="1">
      <alignment vertical="top"/>
    </xf>
    <xf numFmtId="0" fontId="0" fillId="7" borderId="0" xfId="0" applyFill="1"/>
    <xf numFmtId="0" fontId="0" fillId="7" borderId="6" xfId="0" applyFill="1" applyBorder="1"/>
    <xf numFmtId="0" fontId="6" fillId="7" borderId="0" xfId="0" applyFont="1" applyFill="1" applyAlignment="1">
      <alignment vertical="center"/>
    </xf>
    <xf numFmtId="0" fontId="0" fillId="7" borderId="7" xfId="0" applyFill="1" applyBorder="1"/>
    <xf numFmtId="0" fontId="0" fillId="7" borderId="8" xfId="0" applyFill="1" applyBorder="1"/>
    <xf numFmtId="0" fontId="0" fillId="7" borderId="9" xfId="0" applyFill="1" applyBorder="1"/>
    <xf numFmtId="0" fontId="0" fillId="0" borderId="0" xfId="0" applyAlignment="1">
      <alignment horizontal="center" vertical="center"/>
    </xf>
    <xf numFmtId="0" fontId="9" fillId="2" borderId="10" xfId="0" applyFont="1" applyFill="1" applyBorder="1" applyAlignment="1">
      <alignment horizontal="center" vertical="center" textRotation="90" wrapText="1"/>
    </xf>
    <xf numFmtId="0" fontId="9" fillId="3" borderId="10" xfId="0" applyFont="1" applyFill="1" applyBorder="1" applyAlignment="1">
      <alignment horizontal="center" vertical="center" textRotation="90" wrapText="1"/>
    </xf>
    <xf numFmtId="0" fontId="9" fillId="4" borderId="10" xfId="0" applyFont="1" applyFill="1" applyBorder="1" applyAlignment="1">
      <alignment horizontal="center" vertical="center" textRotation="90" wrapText="1"/>
    </xf>
    <xf numFmtId="0" fontId="9" fillId="5" borderId="10" xfId="0" applyFont="1" applyFill="1" applyBorder="1" applyAlignment="1">
      <alignment horizontal="center" vertical="center" textRotation="90" wrapText="1"/>
    </xf>
    <xf numFmtId="0" fontId="8" fillId="0" borderId="0" xfId="0" applyFont="1"/>
    <xf numFmtId="0" fontId="5" fillId="0" borderId="0" xfId="0" applyFont="1"/>
    <xf numFmtId="0" fontId="10" fillId="6" borderId="1" xfId="0" applyFont="1" applyFill="1" applyBorder="1" applyAlignment="1">
      <alignment horizontal="center" vertical="center"/>
    </xf>
    <xf numFmtId="0" fontId="10" fillId="8" borderId="1" xfId="0" applyFont="1" applyFill="1" applyBorder="1" applyAlignment="1">
      <alignment horizontal="center" vertical="center"/>
    </xf>
    <xf numFmtId="0" fontId="11" fillId="0" borderId="0" xfId="0" applyFont="1"/>
    <xf numFmtId="0" fontId="12" fillId="0" borderId="0" xfId="0" applyFont="1"/>
    <xf numFmtId="0" fontId="14" fillId="0" borderId="0" xfId="0" applyFont="1"/>
    <xf numFmtId="0" fontId="7" fillId="5" borderId="12" xfId="0" applyFont="1" applyFill="1" applyBorder="1" applyAlignment="1">
      <alignment horizontal="center" vertical="center"/>
    </xf>
    <xf numFmtId="0" fontId="0" fillId="0" borderId="12" xfId="0" applyBorder="1"/>
    <xf numFmtId="0" fontId="7" fillId="2" borderId="12" xfId="0" applyFont="1" applyFill="1" applyBorder="1" applyAlignment="1">
      <alignment horizontal="center" vertical="center"/>
    </xf>
    <xf numFmtId="0" fontId="6" fillId="0" borderId="12" xfId="0" applyFont="1" applyBorder="1" applyAlignment="1">
      <alignment vertical="center"/>
    </xf>
    <xf numFmtId="0" fontId="7" fillId="3" borderId="12" xfId="0" applyFont="1" applyFill="1" applyBorder="1" applyAlignment="1">
      <alignment horizontal="center" vertical="center" wrapText="1"/>
    </xf>
    <xf numFmtId="0" fontId="7" fillId="4" borderId="12" xfId="0" applyFont="1" applyFill="1" applyBorder="1" applyAlignment="1">
      <alignment horizontal="center" vertical="center"/>
    </xf>
    <xf numFmtId="0" fontId="15" fillId="7" borderId="0" xfId="0" applyFont="1" applyFill="1" applyAlignment="1">
      <alignment vertical="top"/>
    </xf>
    <xf numFmtId="0" fontId="5" fillId="7" borderId="0" xfId="0" applyFont="1" applyFill="1" applyAlignment="1">
      <alignment horizontal="left" vertical="top"/>
    </xf>
    <xf numFmtId="0" fontId="0" fillId="7" borderId="0" xfId="0" applyFill="1" applyAlignment="1">
      <alignment horizontal="left" vertical="top"/>
    </xf>
    <xf numFmtId="0" fontId="16" fillId="0" borderId="0" xfId="0" applyFont="1"/>
    <xf numFmtId="0" fontId="0" fillId="9" borderId="0" xfId="0" applyFill="1"/>
    <xf numFmtId="0" fontId="0" fillId="2" borderId="0" xfId="0" applyFill="1"/>
    <xf numFmtId="0" fontId="0" fillId="12" borderId="0" xfId="0" applyFill="1"/>
    <xf numFmtId="0" fontId="0" fillId="5" borderId="0" xfId="0" applyFill="1"/>
    <xf numFmtId="0" fontId="0" fillId="10" borderId="0" xfId="0" applyFill="1"/>
    <xf numFmtId="0" fontId="0" fillId="3" borderId="0" xfId="0" applyFill="1"/>
    <xf numFmtId="0" fontId="0" fillId="11" borderId="0" xfId="0" applyFill="1"/>
    <xf numFmtId="0" fontId="0" fillId="4" borderId="0" xfId="0" applyFill="1"/>
    <xf numFmtId="0" fontId="1" fillId="12" borderId="0" xfId="0" applyFont="1" applyFill="1" applyAlignment="1">
      <alignment horizontal="center" vertical="center"/>
    </xf>
    <xf numFmtId="0" fontId="1" fillId="11" borderId="0" xfId="0" applyFont="1" applyFill="1" applyAlignment="1">
      <alignment horizontal="center" vertical="center"/>
    </xf>
    <xf numFmtId="0" fontId="10" fillId="11" borderId="0" xfId="0" applyFont="1" applyFill="1" applyAlignment="1">
      <alignment horizontal="center" vertical="center"/>
    </xf>
    <xf numFmtId="0" fontId="1" fillId="9" borderId="0" xfId="0" applyFont="1" applyFill="1" applyAlignment="1">
      <alignment horizontal="center" vertical="center"/>
    </xf>
    <xf numFmtId="0" fontId="10" fillId="9" borderId="0" xfId="0" applyFont="1" applyFill="1" applyAlignment="1">
      <alignment horizontal="center" vertical="center"/>
    </xf>
    <xf numFmtId="0" fontId="0" fillId="9" borderId="0" xfId="0" applyFill="1" applyAlignment="1">
      <alignment horizontal="center"/>
    </xf>
    <xf numFmtId="0" fontId="1" fillId="9" borderId="0" xfId="0" applyFont="1" applyFill="1" applyAlignment="1">
      <alignment vertical="center"/>
    </xf>
    <xf numFmtId="0" fontId="10" fillId="9"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vertical="center"/>
    </xf>
    <xf numFmtId="0" fontId="0" fillId="10" borderId="0" xfId="0" applyFill="1" applyAlignment="1">
      <alignment horizontal="center"/>
    </xf>
    <xf numFmtId="0" fontId="10" fillId="8" borderId="13" xfId="0" applyFont="1" applyFill="1" applyBorder="1" applyAlignment="1">
      <alignment horizontal="center" vertical="center"/>
    </xf>
    <xf numFmtId="0" fontId="18" fillId="9" borderId="0" xfId="0" applyFont="1" applyFill="1" applyAlignment="1">
      <alignment horizontal="center" vertical="center"/>
    </xf>
    <xf numFmtId="0" fontId="18" fillId="10" borderId="0" xfId="0" applyFont="1" applyFill="1" applyAlignment="1">
      <alignment horizontal="center" vertical="center"/>
    </xf>
    <xf numFmtId="0" fontId="18" fillId="12" borderId="0" xfId="0" applyFont="1" applyFill="1" applyAlignment="1">
      <alignment horizontal="center" vertical="center"/>
    </xf>
    <xf numFmtId="0" fontId="18" fillId="11" borderId="0" xfId="0" applyFont="1" applyFill="1" applyAlignment="1">
      <alignment horizontal="center" vertical="center"/>
    </xf>
    <xf numFmtId="0" fontId="11" fillId="0" borderId="12" xfId="0" applyFont="1" applyBorder="1" applyAlignment="1">
      <alignment vertical="center" wrapText="1"/>
    </xf>
    <xf numFmtId="0" fontId="19" fillId="0" borderId="0" xfId="0" applyFont="1"/>
    <xf numFmtId="0" fontId="20" fillId="0" borderId="0" xfId="0" applyFont="1" applyAlignment="1">
      <alignment horizontal="left"/>
    </xf>
    <xf numFmtId="0" fontId="20" fillId="0" borderId="0" xfId="0" applyFont="1" applyAlignment="1">
      <alignment horizontal="left" vertical="top"/>
    </xf>
    <xf numFmtId="0" fontId="19" fillId="0" borderId="0" xfId="0" applyFont="1" applyAlignment="1">
      <alignment horizontal="left" vertical="top"/>
    </xf>
    <xf numFmtId="0" fontId="12" fillId="0" borderId="0" xfId="0" applyFont="1" applyAlignment="1">
      <alignment horizontal="left" vertical="top"/>
    </xf>
    <xf numFmtId="0" fontId="3" fillId="7" borderId="0" xfId="0" applyFont="1" applyFill="1" applyAlignment="1">
      <alignment vertical="top" wrapText="1"/>
    </xf>
    <xf numFmtId="0" fontId="3" fillId="0" borderId="0" xfId="0" applyFont="1" applyAlignment="1">
      <alignment vertical="top" wrapText="1"/>
    </xf>
    <xf numFmtId="0" fontId="2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horizontal="center" vertical="top"/>
    </xf>
    <xf numFmtId="1" fontId="1" fillId="0" borderId="0" xfId="0" applyNumberFormat="1" applyFont="1" applyAlignment="1">
      <alignment horizontal="center" vertical="top"/>
    </xf>
    <xf numFmtId="0" fontId="1" fillId="2" borderId="0" xfId="0" applyFont="1" applyFill="1" applyAlignment="1">
      <alignment horizontal="center" vertical="top" wrapText="1"/>
    </xf>
    <xf numFmtId="0" fontId="1" fillId="3" borderId="0" xfId="0" applyFont="1" applyFill="1" applyAlignment="1">
      <alignment horizontal="center" vertical="top" wrapText="1"/>
    </xf>
    <xf numFmtId="0" fontId="1" fillId="4" borderId="0" xfId="0" applyFont="1" applyFill="1" applyAlignment="1">
      <alignment horizontal="center" vertical="top" wrapText="1"/>
    </xf>
    <xf numFmtId="0" fontId="1" fillId="5" borderId="0" xfId="0" applyFont="1" applyFill="1" applyAlignment="1">
      <alignment horizontal="center" vertical="top" wrapText="1"/>
    </xf>
    <xf numFmtId="0" fontId="1" fillId="0" borderId="15"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23" fillId="0" borderId="15" xfId="0" applyFont="1" applyBorder="1" applyAlignment="1" applyProtection="1">
      <alignment horizontal="center" vertical="top"/>
      <protection locked="0"/>
    </xf>
    <xf numFmtId="0" fontId="1" fillId="7" borderId="17" xfId="0" applyFont="1" applyFill="1" applyBorder="1"/>
    <xf numFmtId="0" fontId="1" fillId="7" borderId="17" xfId="0" applyFont="1" applyFill="1" applyBorder="1" applyAlignment="1">
      <alignment horizontal="center" vertical="center"/>
    </xf>
    <xf numFmtId="0" fontId="1" fillId="7" borderId="18" xfId="0" applyFont="1" applyFill="1" applyBorder="1"/>
    <xf numFmtId="0" fontId="1" fillId="7" borderId="18" xfId="0" applyFont="1" applyFill="1" applyBorder="1" applyAlignment="1">
      <alignment horizontal="center" vertical="center"/>
    </xf>
    <xf numFmtId="0" fontId="1" fillId="8" borderId="18" xfId="0" applyFont="1" applyFill="1" applyBorder="1"/>
    <xf numFmtId="0" fontId="1" fillId="8" borderId="18" xfId="0" applyFont="1" applyFill="1" applyBorder="1" applyAlignment="1">
      <alignment horizontal="center" vertical="center"/>
    </xf>
    <xf numFmtId="0" fontId="0" fillId="5" borderId="0" xfId="0" applyFill="1" applyAlignment="1">
      <alignment vertical="top" wrapText="1"/>
    </xf>
    <xf numFmtId="0" fontId="0" fillId="4" borderId="0" xfId="0" applyFill="1" applyAlignment="1">
      <alignment vertical="top" wrapText="1"/>
    </xf>
    <xf numFmtId="0" fontId="25" fillId="0" borderId="0" xfId="0" applyFont="1"/>
    <xf numFmtId="0" fontId="0" fillId="2" borderId="0" xfId="0"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0" fillId="2" borderId="0" xfId="0" applyFill="1" applyAlignment="1">
      <alignment horizontal="center" vertical="top" wrapText="1"/>
    </xf>
    <xf numFmtId="0" fontId="0" fillId="3" borderId="0" xfId="0" applyFill="1" applyAlignment="1">
      <alignment horizontal="center" vertical="top" wrapText="1"/>
    </xf>
    <xf numFmtId="0" fontId="0" fillId="4" borderId="0" xfId="0" applyFill="1" applyAlignment="1">
      <alignment horizontal="center" vertical="top" wrapText="1"/>
    </xf>
    <xf numFmtId="0" fontId="0" fillId="5" borderId="0" xfId="0" applyFill="1" applyAlignment="1">
      <alignment horizontal="center" vertical="top" wrapText="1"/>
    </xf>
    <xf numFmtId="0" fontId="1" fillId="7" borderId="17" xfId="0" applyFont="1" applyFill="1" applyBorder="1" applyAlignment="1" applyProtection="1">
      <alignment horizontal="center" vertical="center"/>
      <protection locked="0"/>
    </xf>
    <xf numFmtId="0" fontId="1" fillId="7" borderId="16" xfId="0" applyFont="1" applyFill="1" applyBorder="1" applyAlignment="1" applyProtection="1">
      <alignment horizontal="center" vertical="center"/>
      <protection locked="0"/>
    </xf>
    <xf numFmtId="0" fontId="1" fillId="7" borderId="18" xfId="0" applyFont="1" applyFill="1" applyBorder="1" applyAlignment="1" applyProtection="1">
      <alignment horizontal="center" vertical="center"/>
      <protection locked="0"/>
    </xf>
    <xf numFmtId="0" fontId="1" fillId="7" borderId="19" xfId="0" applyFont="1" applyFill="1" applyBorder="1" applyAlignment="1" applyProtection="1">
      <alignment horizontal="center" vertical="center"/>
      <protection locked="0"/>
    </xf>
    <xf numFmtId="0" fontId="1" fillId="8" borderId="18" xfId="0" applyFont="1" applyFill="1" applyBorder="1" applyAlignment="1" applyProtection="1">
      <alignment horizontal="center" vertical="center"/>
      <protection locked="0"/>
    </xf>
    <xf numFmtId="0" fontId="1" fillId="8" borderId="19" xfId="0" applyFont="1" applyFill="1" applyBorder="1" applyAlignment="1" applyProtection="1">
      <alignment horizontal="center" vertical="center"/>
      <protection locked="0"/>
    </xf>
    <xf numFmtId="0" fontId="5" fillId="7" borderId="0" xfId="0" applyFont="1" applyFill="1" applyAlignment="1" applyProtection="1">
      <alignment horizontal="left" vertical="top"/>
      <protection locked="0"/>
    </xf>
    <xf numFmtId="0" fontId="10" fillId="0" borderId="0" xfId="0" applyFont="1"/>
    <xf numFmtId="0" fontId="26" fillId="7" borderId="0" xfId="0" applyFont="1" applyFill="1" applyAlignment="1">
      <alignment horizontal="left" vertical="top"/>
    </xf>
    <xf numFmtId="0" fontId="1" fillId="3" borderId="15"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5" borderId="15" xfId="0" applyFont="1" applyFill="1" applyBorder="1" applyAlignment="1">
      <alignment horizontal="center" vertical="top" wrapText="1"/>
    </xf>
    <xf numFmtId="0" fontId="24" fillId="13" borderId="15" xfId="0" applyFont="1" applyFill="1" applyBorder="1" applyAlignment="1">
      <alignment horizontal="center" vertical="top" wrapText="1"/>
    </xf>
    <xf numFmtId="0" fontId="1" fillId="0" borderId="20" xfId="0" applyFont="1" applyBorder="1" applyAlignment="1" applyProtection="1">
      <alignment horizontal="center" vertical="top"/>
      <protection locked="0"/>
    </xf>
    <xf numFmtId="0" fontId="1" fillId="3" borderId="21" xfId="0" applyFont="1" applyFill="1" applyBorder="1" applyAlignment="1">
      <alignment horizontal="center" vertical="top" wrapText="1"/>
    </xf>
    <xf numFmtId="0" fontId="1" fillId="0" borderId="21" xfId="0" applyFont="1" applyBorder="1" applyAlignment="1" applyProtection="1">
      <alignment horizontal="center" vertical="top"/>
      <protection locked="0"/>
    </xf>
    <xf numFmtId="0" fontId="1" fillId="4" borderId="22" xfId="0" applyFont="1" applyFill="1" applyBorder="1" applyAlignment="1">
      <alignment horizontal="center" vertical="top" wrapText="1"/>
    </xf>
    <xf numFmtId="0" fontId="1" fillId="0" borderId="22" xfId="0" applyFont="1" applyBorder="1" applyAlignment="1" applyProtection="1">
      <alignment horizontal="center" vertical="top"/>
      <protection locked="0"/>
    </xf>
    <xf numFmtId="0" fontId="1" fillId="5" borderId="23" xfId="0" applyFont="1" applyFill="1" applyBorder="1" applyAlignment="1">
      <alignment horizontal="center" vertical="top" wrapText="1"/>
    </xf>
    <xf numFmtId="0" fontId="1" fillId="0" borderId="23" xfId="0" applyFont="1" applyBorder="1" applyAlignment="1" applyProtection="1">
      <alignment horizontal="center" vertical="top"/>
      <protection locked="0"/>
    </xf>
    <xf numFmtId="0" fontId="23" fillId="0" borderId="24" xfId="0" applyFont="1" applyBorder="1" applyAlignment="1" applyProtection="1">
      <alignment horizontal="center" vertical="top"/>
      <protection locked="0"/>
    </xf>
    <xf numFmtId="0" fontId="23" fillId="0" borderId="25" xfId="0" applyFont="1" applyBorder="1" applyAlignment="1" applyProtection="1">
      <alignment horizontal="center" vertical="top"/>
      <protection locked="0"/>
    </xf>
    <xf numFmtId="0" fontId="24" fillId="13" borderId="24" xfId="0" applyFont="1" applyFill="1" applyBorder="1" applyAlignment="1">
      <alignment horizontal="center" vertical="top" wrapText="1"/>
    </xf>
    <xf numFmtId="0" fontId="1" fillId="7" borderId="17" xfId="0" applyFont="1" applyFill="1" applyBorder="1" applyAlignment="1" applyProtection="1">
      <alignment horizontal="center"/>
      <protection locked="0"/>
    </xf>
    <xf numFmtId="0" fontId="1" fillId="7" borderId="18" xfId="0" applyFont="1" applyFill="1" applyBorder="1" applyAlignment="1" applyProtection="1">
      <alignment horizontal="center"/>
      <protection locked="0"/>
    </xf>
    <xf numFmtId="0" fontId="1" fillId="8" borderId="18" xfId="0" applyFont="1" applyFill="1" applyBorder="1" applyAlignment="1" applyProtection="1">
      <alignment horizontal="center"/>
      <protection locked="0"/>
    </xf>
    <xf numFmtId="0" fontId="0" fillId="0" borderId="0" xfId="0" applyAlignment="1">
      <alignment horizontal="center"/>
    </xf>
    <xf numFmtId="0" fontId="0" fillId="10" borderId="26" xfId="0" applyFill="1" applyBorder="1" applyAlignment="1">
      <alignment horizontal="left"/>
    </xf>
    <xf numFmtId="0" fontId="0" fillId="9" borderId="26" xfId="0" applyFill="1" applyBorder="1" applyAlignment="1">
      <alignment horizontal="left"/>
    </xf>
    <xf numFmtId="0" fontId="0" fillId="12" borderId="26" xfId="0" applyFill="1" applyBorder="1" applyAlignment="1">
      <alignment horizontal="left"/>
    </xf>
    <xf numFmtId="0" fontId="0" fillId="11" borderId="26" xfId="0" applyFill="1" applyBorder="1" applyAlignment="1">
      <alignment horizontal="left"/>
    </xf>
    <xf numFmtId="0" fontId="28" fillId="0" borderId="0" xfId="0" applyFont="1"/>
    <xf numFmtId="0" fontId="33" fillId="0" borderId="0" xfId="0" applyFont="1"/>
    <xf numFmtId="0" fontId="29" fillId="0" borderId="0" xfId="0" applyFont="1"/>
    <xf numFmtId="0" fontId="34" fillId="0" borderId="0" xfId="0" applyFont="1"/>
    <xf numFmtId="0" fontId="35" fillId="0" borderId="0" xfId="0" applyFont="1"/>
    <xf numFmtId="0" fontId="1" fillId="7" borderId="27" xfId="0" applyFont="1" applyFill="1" applyBorder="1" applyAlignment="1" applyProtection="1">
      <alignment horizontal="center" vertical="center"/>
      <protection locked="0"/>
    </xf>
    <xf numFmtId="0" fontId="1" fillId="7" borderId="28" xfId="0" applyFont="1" applyFill="1" applyBorder="1" applyAlignment="1" applyProtection="1">
      <alignment horizontal="center" vertical="center"/>
      <protection locked="0"/>
    </xf>
    <xf numFmtId="0" fontId="1" fillId="8" borderId="28" xfId="0" applyFont="1" applyFill="1" applyBorder="1" applyAlignment="1" applyProtection="1">
      <alignment horizontal="center" vertical="center"/>
      <protection locked="0"/>
    </xf>
    <xf numFmtId="0" fontId="22" fillId="14" borderId="0" xfId="0" applyFont="1" applyFill="1" applyAlignment="1">
      <alignment horizontal="center" vertical="top"/>
    </xf>
    <xf numFmtId="0" fontId="27" fillId="14" borderId="10" xfId="0" applyFont="1" applyFill="1" applyBorder="1" applyAlignment="1">
      <alignment horizontal="center" vertical="center" wrapText="1"/>
    </xf>
    <xf numFmtId="0" fontId="27" fillId="13" borderId="10" xfId="0" applyFont="1" applyFill="1" applyBorder="1" applyAlignment="1">
      <alignment vertical="center" wrapText="1"/>
    </xf>
    <xf numFmtId="0" fontId="27" fillId="13" borderId="10" xfId="0" applyFont="1" applyFill="1" applyBorder="1" applyAlignment="1">
      <alignment vertical="center"/>
    </xf>
    <xf numFmtId="1" fontId="0" fillId="10" borderId="0" xfId="0" applyNumberFormat="1" applyFill="1" applyAlignment="1">
      <alignment horizontal="center"/>
    </xf>
    <xf numFmtId="1" fontId="0" fillId="12" borderId="0" xfId="0" applyNumberFormat="1" applyFill="1" applyAlignment="1">
      <alignment horizontal="center"/>
    </xf>
    <xf numFmtId="1" fontId="0" fillId="9" borderId="0" xfId="0" applyNumberFormat="1" applyFill="1" applyAlignment="1">
      <alignment horizontal="center"/>
    </xf>
    <xf numFmtId="1" fontId="0" fillId="11" borderId="0" xfId="0" applyNumberFormat="1" applyFill="1" applyAlignment="1">
      <alignment horizontal="center"/>
    </xf>
    <xf numFmtId="0" fontId="0" fillId="9" borderId="26" xfId="0" applyFill="1" applyBorder="1" applyAlignment="1">
      <alignment horizontal="center"/>
    </xf>
    <xf numFmtId="0" fontId="0" fillId="11" borderId="26" xfId="0" applyFill="1" applyBorder="1" applyAlignment="1">
      <alignment horizontal="center"/>
    </xf>
    <xf numFmtId="0" fontId="0" fillId="10" borderId="26" xfId="0" applyFill="1" applyBorder="1" applyAlignment="1">
      <alignment horizontal="center"/>
    </xf>
    <xf numFmtId="0" fontId="0" fillId="12" borderId="26" xfId="0" applyFill="1" applyBorder="1" applyAlignment="1">
      <alignment horizontal="center"/>
    </xf>
    <xf numFmtId="0" fontId="10" fillId="7" borderId="0" xfId="0" applyFont="1" applyFill="1"/>
    <xf numFmtId="0" fontId="10" fillId="7" borderId="0" xfId="0" applyFont="1" applyFill="1" applyAlignment="1">
      <alignment vertical="top"/>
    </xf>
    <xf numFmtId="0" fontId="1" fillId="0" borderId="35" xfId="0" applyFont="1" applyBorder="1" applyAlignment="1" applyProtection="1">
      <alignment horizontal="left" vertical="top"/>
      <protection locked="0"/>
    </xf>
    <xf numFmtId="0" fontId="1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5" fillId="7" borderId="0" xfId="0" applyFont="1" applyFill="1" applyAlignment="1" applyProtection="1">
      <alignment horizontal="left" vertical="top"/>
      <protection locked="0"/>
    </xf>
    <xf numFmtId="0" fontId="3" fillId="7" borderId="29" xfId="0" applyFont="1" applyFill="1" applyBorder="1" applyAlignment="1" applyProtection="1">
      <alignment horizontal="left" vertical="top" wrapText="1"/>
      <protection locked="0"/>
    </xf>
    <xf numFmtId="0" fontId="3" fillId="7" borderId="30" xfId="0" applyFont="1" applyFill="1" applyBorder="1" applyAlignment="1" applyProtection="1">
      <alignment horizontal="left" vertical="top" wrapText="1"/>
      <protection locked="0"/>
    </xf>
    <xf numFmtId="0" fontId="3" fillId="7" borderId="31" xfId="0" applyFont="1" applyFill="1" applyBorder="1" applyAlignment="1" applyProtection="1">
      <alignment horizontal="left" vertical="top" wrapText="1"/>
      <protection locked="0"/>
    </xf>
    <xf numFmtId="0" fontId="3" fillId="7" borderId="32" xfId="0" applyFont="1" applyFill="1" applyBorder="1" applyAlignment="1" applyProtection="1">
      <alignment horizontal="left" vertical="top" wrapText="1"/>
      <protection locked="0"/>
    </xf>
    <xf numFmtId="0" fontId="3" fillId="7" borderId="33" xfId="0" applyFont="1" applyFill="1" applyBorder="1" applyAlignment="1" applyProtection="1">
      <alignment horizontal="left" vertical="top" wrapText="1"/>
      <protection locked="0"/>
    </xf>
    <xf numFmtId="0" fontId="3" fillId="7" borderId="34" xfId="0" applyFont="1" applyFill="1" applyBorder="1" applyAlignment="1" applyProtection="1">
      <alignment horizontal="left" vertical="top" wrapText="1"/>
      <protection locked="0"/>
    </xf>
    <xf numFmtId="0" fontId="3" fillId="7" borderId="36" xfId="0" applyFont="1" applyFill="1" applyBorder="1" applyAlignment="1" applyProtection="1">
      <alignment horizontal="left" vertical="top" wrapText="1"/>
      <protection locked="0"/>
    </xf>
    <xf numFmtId="0" fontId="3" fillId="7" borderId="0" xfId="0" applyFont="1" applyFill="1" applyAlignment="1" applyProtection="1">
      <alignment horizontal="left" vertical="top" wrapText="1"/>
      <protection locked="0"/>
    </xf>
    <xf numFmtId="0" fontId="3" fillId="7" borderId="37" xfId="0" applyFont="1" applyFill="1" applyBorder="1" applyAlignment="1" applyProtection="1">
      <alignment horizontal="left" vertical="top" wrapText="1"/>
      <protection locked="0"/>
    </xf>
    <xf numFmtId="49" fontId="5" fillId="7" borderId="0" xfId="0" applyNumberFormat="1" applyFont="1" applyFill="1" applyAlignment="1" applyProtection="1">
      <alignment horizontal="left" vertical="top"/>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7" fillId="0" borderId="14"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17" fillId="2" borderId="0" xfId="0" applyFont="1" applyFill="1" applyAlignment="1">
      <alignment horizontal="center" vertical="center"/>
    </xf>
    <xf numFmtId="0" fontId="17" fillId="5" borderId="0" xfId="0" applyFont="1" applyFill="1" applyAlignment="1">
      <alignment horizontal="center" vertical="center"/>
    </xf>
    <xf numFmtId="0" fontId="17" fillId="3" borderId="0" xfId="0" applyFont="1" applyFill="1" applyAlignment="1">
      <alignment horizontal="center" vertical="center"/>
    </xf>
    <xf numFmtId="0" fontId="17" fillId="4" borderId="0" xfId="0" applyFont="1" applyFill="1" applyAlignment="1">
      <alignment horizontal="center" vertical="center"/>
    </xf>
  </cellXfs>
  <cellStyles count="1">
    <cellStyle name="Standaard" xfId="0" builtinId="0"/>
  </cellStyles>
  <dxfs count="184">
    <dxf>
      <font>
        <color rgb="FFF0F0B7"/>
      </font>
    </dxf>
    <dxf>
      <numFmt numFmtId="165" formatCode=";;;"/>
    </dxf>
    <dxf>
      <fill>
        <patternFill>
          <bgColor rgb="FFF0F0B7"/>
        </patternFill>
      </fill>
    </dxf>
    <dxf>
      <fill>
        <patternFill>
          <bgColor rgb="FFF8EABC"/>
        </patternFill>
      </fill>
    </dxf>
    <dxf>
      <fill>
        <patternFill>
          <bgColor rgb="FFF2ABCD"/>
        </patternFill>
      </fill>
    </dxf>
    <dxf>
      <fill>
        <patternFill>
          <bgColor rgb="FFA7D8F7"/>
        </patternFill>
      </fill>
    </dxf>
    <dxf>
      <font>
        <b/>
        <i val="0"/>
        <color theme="0"/>
      </font>
      <fill>
        <patternFill>
          <bgColor rgb="FFFAD338"/>
        </patternFill>
      </fill>
    </dxf>
    <dxf>
      <font>
        <color rgb="FFF8EABC"/>
      </font>
    </dxf>
    <dxf>
      <font>
        <b/>
        <i val="0"/>
        <color theme="0"/>
      </font>
      <fill>
        <patternFill>
          <bgColor rgb="FFA8C714"/>
        </patternFill>
      </fill>
    </dxf>
    <dxf>
      <font>
        <color rgb="FFF0F0B7"/>
      </font>
    </dxf>
    <dxf>
      <fill>
        <patternFill>
          <bgColor rgb="FFF0F0B7"/>
        </patternFill>
      </fill>
    </dxf>
    <dxf>
      <font>
        <b/>
        <i val="0"/>
        <color theme="0"/>
      </font>
      <fill>
        <patternFill>
          <bgColor rgb="FFDA599C"/>
        </patternFill>
      </fill>
    </dxf>
    <dxf>
      <font>
        <color rgb="FFF2ABCD"/>
      </font>
    </dxf>
    <dxf>
      <font>
        <b/>
        <i val="0"/>
        <color theme="0"/>
      </font>
      <fill>
        <patternFill>
          <bgColor rgb="FF4094D2"/>
        </patternFill>
      </fill>
    </dxf>
    <dxf>
      <font>
        <color rgb="FFA7D8F7"/>
      </font>
    </dxf>
    <dxf>
      <alignment horizontal="center"/>
    </dxf>
    <dxf>
      <alignment horizontal="center"/>
    </dxf>
    <dxf>
      <alignment horizontal="center"/>
    </dxf>
    <dxf>
      <border>
        <bottom style="medium">
          <color theme="0"/>
        </bottom>
      </border>
    </dxf>
    <dxf>
      <border>
        <bottom style="medium">
          <color theme="0"/>
        </bottom>
      </border>
    </dxf>
    <dxf>
      <border>
        <top style="medium">
          <color theme="0"/>
        </top>
      </border>
    </dxf>
    <dxf>
      <border>
        <top style="medium">
          <color theme="0"/>
        </top>
      </border>
    </dxf>
    <dxf>
      <fill>
        <patternFill patternType="solid">
          <bgColor rgb="FFA7D8F7"/>
        </patternFill>
      </fill>
    </dxf>
    <dxf>
      <fill>
        <patternFill patternType="solid">
          <bgColor rgb="FFA7D8F7"/>
        </patternFill>
      </fill>
    </dxf>
    <dxf>
      <fill>
        <patternFill patternType="solid">
          <bgColor rgb="FF4094D2"/>
        </patternFill>
      </fill>
    </dxf>
    <dxf>
      <fill>
        <patternFill patternType="solid">
          <bgColor rgb="FF4094D2"/>
        </patternFill>
      </fill>
    </dxf>
    <dxf>
      <fill>
        <patternFill patternType="solid">
          <bgColor rgb="FF4094D2"/>
        </patternFill>
      </fill>
    </dxf>
    <dxf>
      <fill>
        <patternFill patternType="solid">
          <bgColor rgb="FF4094D2"/>
        </patternFill>
      </fill>
    </dxf>
    <dxf>
      <fill>
        <patternFill patternType="solid">
          <bgColor rgb="FF4094D2"/>
        </patternFill>
      </fill>
    </dxf>
    <dxf>
      <fill>
        <patternFill patternType="solid">
          <bgColor rgb="FF4094D2"/>
        </patternFill>
      </fill>
    </dxf>
    <dxf>
      <alignment horizontal="center"/>
    </dxf>
    <dxf>
      <alignment vertical="top" wrapText="1"/>
    </dxf>
    <dxf>
      <alignment vertical="top" wrapText="1"/>
    </dxf>
    <dxf>
      <alignment vertical="top" wrapText="1"/>
    </dxf>
    <dxf>
      <alignment vertical="top" wrapText="1"/>
    </dxf>
    <dxf>
      <alignment vertical="top" wrapText="1"/>
    </dxf>
    <dxf>
      <alignment vertical="top" wrapText="1"/>
    </dxf>
    <dxf>
      <alignment horizontal="center"/>
    </dxf>
    <dxf>
      <alignment horizontal="center"/>
    </dxf>
    <dxf>
      <alignment horizontal="center"/>
    </dxf>
    <dxf>
      <border>
        <top style="medium">
          <color theme="0"/>
        </top>
      </border>
    </dxf>
    <dxf>
      <border>
        <top style="medium">
          <color theme="0"/>
        </top>
      </border>
    </dxf>
    <dxf>
      <border>
        <bottom style="medium">
          <color theme="0"/>
        </bottom>
      </border>
    </dxf>
    <dxf>
      <border>
        <bottom style="medium">
          <color theme="0"/>
        </bottom>
      </border>
    </dxf>
    <dxf>
      <fill>
        <patternFill patternType="solid">
          <bgColor rgb="FFF2ABCD"/>
        </patternFill>
      </fill>
    </dxf>
    <dxf>
      <fill>
        <patternFill patternType="solid">
          <bgColor rgb="FFF2ABCD"/>
        </patternFill>
      </fill>
    </dxf>
    <dxf>
      <fill>
        <patternFill patternType="solid">
          <bgColor rgb="FFDA599C"/>
        </patternFill>
      </fill>
    </dxf>
    <dxf>
      <fill>
        <patternFill patternType="solid">
          <bgColor rgb="FFDA599C"/>
        </patternFill>
      </fill>
    </dxf>
    <dxf>
      <fill>
        <patternFill patternType="solid">
          <bgColor rgb="FFDA599C"/>
        </patternFill>
      </fill>
    </dxf>
    <dxf>
      <fill>
        <patternFill patternType="solid">
          <bgColor rgb="FFDA599C"/>
        </patternFill>
      </fill>
    </dxf>
    <dxf>
      <fill>
        <patternFill patternType="solid">
          <bgColor rgb="FFDA599C"/>
        </patternFill>
      </fill>
    </dxf>
    <dxf>
      <fill>
        <patternFill patternType="solid">
          <bgColor rgb="FFDA599C"/>
        </patternFill>
      </fill>
    </dxf>
    <dxf>
      <alignment horizontal="center"/>
    </dxf>
    <dxf>
      <alignment vertical="top"/>
    </dxf>
    <dxf>
      <alignment vertical="top"/>
    </dxf>
    <dxf>
      <alignment vertical="top"/>
    </dxf>
    <dxf>
      <alignment vertical="top"/>
    </dxf>
    <dxf>
      <alignment wrapText="1"/>
    </dxf>
    <dxf>
      <alignment wrapText="1"/>
    </dxf>
    <dxf>
      <alignment wrapText="1"/>
    </dxf>
    <dxf>
      <border>
        <left/>
        <right/>
        <top/>
        <bottom/>
        <vertical/>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rgb="FFF2ABCD"/>
        </patternFill>
      </fill>
    </dxf>
    <dxf>
      <fill>
        <patternFill patternType="solid">
          <bgColor rgb="FFDA599C"/>
        </patternFill>
      </fill>
    </dxf>
    <dxf>
      <fill>
        <patternFill patternType="solid">
          <bgColor rgb="FFDA599C"/>
        </patternFill>
      </fill>
    </dxf>
    <dxf>
      <alignment horizontal="center"/>
    </dxf>
    <dxf>
      <alignment vertical="top" wrapText="1"/>
    </dxf>
    <dxf>
      <numFmt numFmtId="1" formatCode="0"/>
    </dxf>
    <dxf>
      <numFmt numFmtId="1" formatCode="0"/>
    </dxf>
    <dxf>
      <font>
        <color theme="1"/>
      </font>
    </dxf>
    <dxf>
      <border>
        <left/>
        <right/>
        <top/>
        <bottom/>
        <vertical/>
        <horizontal/>
      </border>
    </dxf>
    <dxf>
      <border>
        <left/>
        <right/>
        <top/>
        <bottom/>
        <vertical/>
        <horizontal/>
      </border>
    </dxf>
    <dxf>
      <border>
        <left/>
        <right/>
        <top/>
        <bottom/>
        <vertical/>
        <horizontal/>
      </border>
    </dxf>
    <dxf>
      <fill>
        <patternFill patternType="solid">
          <bgColor rgb="FFA7D8F7"/>
        </patternFill>
      </fill>
    </dxf>
    <dxf>
      <fill>
        <patternFill patternType="solid">
          <bgColor rgb="FF4094D2"/>
        </patternFill>
      </fill>
    </dxf>
    <dxf>
      <fill>
        <patternFill patternType="solid">
          <bgColor rgb="FF4094D2"/>
        </patternFill>
      </fill>
    </dxf>
    <dxf>
      <alignment horizontal="center"/>
    </dxf>
    <dxf>
      <alignment vertical="top"/>
    </dxf>
    <dxf>
      <alignment wrapText="1"/>
    </dxf>
    <dxf>
      <numFmt numFmtId="1" formatCode="0"/>
    </dxf>
    <dxf>
      <numFmt numFmtId="1" formatCode="0"/>
    </dxf>
    <dxf>
      <alignment horizontal="center"/>
    </dxf>
    <dxf>
      <alignment horizontal="center"/>
    </dxf>
    <dxf>
      <alignment horizontal="center"/>
    </dxf>
    <dxf>
      <border>
        <bottom style="medium">
          <color theme="0"/>
        </bottom>
      </border>
    </dxf>
    <dxf>
      <border>
        <bottom style="medium">
          <color theme="0"/>
        </bottom>
      </border>
    </dxf>
    <dxf>
      <border>
        <top style="medium">
          <color theme="0"/>
        </top>
      </border>
    </dxf>
    <dxf>
      <border>
        <top style="medium">
          <color theme="0"/>
        </top>
      </border>
    </dxf>
    <dxf>
      <fill>
        <patternFill patternType="solid">
          <bgColor rgb="FFF0F0B7"/>
        </patternFill>
      </fill>
    </dxf>
    <dxf>
      <fill>
        <patternFill patternType="solid">
          <bgColor rgb="FFF0F0B7"/>
        </patternFill>
      </fill>
    </dxf>
    <dxf>
      <fill>
        <patternFill patternType="solid">
          <bgColor rgb="FFA8C714"/>
        </patternFill>
      </fill>
    </dxf>
    <dxf>
      <fill>
        <patternFill patternType="solid">
          <bgColor rgb="FFA8C714"/>
        </patternFill>
      </fill>
    </dxf>
    <dxf>
      <fill>
        <patternFill patternType="solid">
          <bgColor rgb="FFA8C714"/>
        </patternFill>
      </fill>
    </dxf>
    <dxf>
      <fill>
        <patternFill patternType="solid">
          <bgColor rgb="FFA8C714"/>
        </patternFill>
      </fill>
    </dxf>
    <dxf>
      <fill>
        <patternFill patternType="solid">
          <bgColor rgb="FFA8C714"/>
        </patternFill>
      </fill>
    </dxf>
    <dxf>
      <fill>
        <patternFill patternType="solid">
          <bgColor rgb="FFA8C714"/>
        </patternFill>
      </fill>
    </dxf>
    <dxf>
      <alignment vertical="top" wrapText="1"/>
    </dxf>
    <dxf>
      <alignment vertical="top" wrapText="1"/>
    </dxf>
    <dxf>
      <alignment vertical="top" wrapText="1"/>
    </dxf>
    <dxf>
      <alignment vertical="top" wrapText="1"/>
    </dxf>
    <dxf>
      <alignment vertical="top" wrapText="1"/>
    </dxf>
    <dxf>
      <alignment vertical="top" wrapText="1"/>
    </dxf>
    <dxf>
      <border>
        <left/>
        <right/>
        <top/>
        <bottom/>
        <vertical/>
        <horizontal/>
      </border>
    </dxf>
    <dxf>
      <border>
        <left/>
        <right/>
        <top/>
        <bottom/>
        <vertical/>
        <horizontal/>
      </border>
    </dxf>
    <dxf>
      <border>
        <left/>
        <right/>
        <top/>
        <bottom/>
        <vertical/>
        <horizontal/>
      </border>
    </dxf>
    <dxf>
      <fill>
        <patternFill patternType="solid">
          <bgColor rgb="FFF8EABC"/>
        </patternFill>
      </fill>
    </dxf>
    <dxf>
      <fill>
        <patternFill patternType="solid">
          <bgColor rgb="FFFAD338"/>
        </patternFill>
      </fill>
    </dxf>
    <dxf>
      <fill>
        <patternFill patternType="solid">
          <bgColor rgb="FFFAD338"/>
        </patternFill>
      </fill>
    </dxf>
    <dxf>
      <alignment horizontal="center"/>
    </dxf>
    <dxf>
      <alignment vertical="top" wrapText="1"/>
    </dxf>
    <dxf>
      <numFmt numFmtId="1" formatCode="0"/>
    </dxf>
    <dxf>
      <numFmt numFmtId="1" formatCode="0"/>
    </dxf>
    <dxf>
      <alignment horizontal="center"/>
    </dxf>
    <dxf>
      <alignment horizontal="center"/>
    </dxf>
    <dxf>
      <alignment horizontal="center"/>
    </dxf>
    <dxf>
      <border>
        <bottom style="medium">
          <color theme="0"/>
        </bottom>
      </border>
    </dxf>
    <dxf>
      <border>
        <bottom style="medium">
          <color theme="0"/>
        </bottom>
      </border>
    </dxf>
    <dxf>
      <border>
        <top style="medium">
          <color theme="0"/>
        </top>
      </border>
    </dxf>
    <dxf>
      <border>
        <top style="medium">
          <color theme="0"/>
        </top>
      </border>
    </dxf>
    <dxf>
      <fill>
        <patternFill patternType="solid">
          <bgColor rgb="FFF8EABC"/>
        </patternFill>
      </fill>
    </dxf>
    <dxf>
      <fill>
        <patternFill patternType="solid">
          <bgColor rgb="FFF8EABC"/>
        </patternFill>
      </fill>
    </dxf>
    <dxf>
      <fill>
        <patternFill patternType="solid">
          <bgColor rgb="FFFAD338"/>
        </patternFill>
      </fill>
    </dxf>
    <dxf>
      <fill>
        <patternFill patternType="solid">
          <bgColor rgb="FFFAD338"/>
        </patternFill>
      </fill>
    </dxf>
    <dxf>
      <fill>
        <patternFill patternType="solid">
          <bgColor rgb="FFFAD338"/>
        </patternFill>
      </fill>
    </dxf>
    <dxf>
      <fill>
        <patternFill patternType="solid">
          <bgColor rgb="FFFAD338"/>
        </patternFill>
      </fill>
    </dxf>
    <dxf>
      <fill>
        <patternFill patternType="solid">
          <bgColor rgb="FFFAD338"/>
        </patternFill>
      </fill>
    </dxf>
    <dxf>
      <fill>
        <patternFill patternType="solid">
          <bgColor rgb="FFFAD338"/>
        </patternFill>
      </fill>
    </dxf>
    <dxf>
      <alignment horizontal="center"/>
    </dxf>
    <dxf>
      <alignment horizontal="center"/>
    </dxf>
    <dxf>
      <alignment vertical="top" wrapText="1"/>
    </dxf>
    <dxf>
      <alignment vertical="top" wrapText="1"/>
    </dxf>
    <dxf>
      <alignment vertical="top" wrapText="1"/>
    </dxf>
    <dxf>
      <alignment vertical="top" wrapText="1"/>
    </dxf>
    <dxf>
      <border>
        <left/>
        <right/>
        <top/>
        <bottom/>
        <vertical/>
        <horizontal/>
      </border>
    </dxf>
    <dxf>
      <border>
        <left/>
        <right/>
        <top/>
        <bottom/>
        <vertical/>
        <horizontal/>
      </border>
    </dxf>
    <dxf>
      <border>
        <left/>
        <right/>
        <top/>
        <bottom/>
        <vertical/>
        <horizontal/>
      </border>
    </dxf>
    <dxf>
      <fill>
        <patternFill patternType="solid">
          <bgColor rgb="FFF0F0B7"/>
        </patternFill>
      </fill>
    </dxf>
    <dxf>
      <fill>
        <patternFill patternType="solid">
          <bgColor rgb="FFA8C714"/>
        </patternFill>
      </fill>
    </dxf>
    <dxf>
      <alignment horizontal="center"/>
    </dxf>
    <dxf>
      <alignment vertical="top" wrapText="1"/>
    </dxf>
    <dxf>
      <numFmt numFmtId="1" formatCode="0"/>
    </dxf>
    <dxf>
      <numFmt numFmtId="1" formatCode="0"/>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vertical/>
        <horizontal style="thin">
          <color theme="2" tint="-9.9948118533890809E-2"/>
        </horizontal>
      </border>
      <protection locked="0" hidden="0"/>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2" tint="-9.9948118533890809E-2"/>
        </top>
        <bottom style="thin">
          <color theme="2" tint="-9.9948118533890809E-2"/>
        </bottom>
        <vertical/>
        <horizontal style="thin">
          <color theme="2" tint="-9.9948118533890809E-2"/>
        </horizontal>
      </border>
      <protection locked="0" hidden="0"/>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right/>
        <top style="thin">
          <color theme="2" tint="-9.9948118533890809E-2"/>
        </top>
        <bottom style="thin">
          <color theme="2" tint="-9.9948118533890809E-2"/>
        </bottom>
        <vertical/>
        <horizontal style="thin">
          <color theme="2" tint="-9.9948118533890809E-2"/>
        </horizontal>
      </border>
      <protection locked="0" hidden="0"/>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2" tint="-9.9948118533890809E-2"/>
        </top>
        <bottom style="thin">
          <color theme="2" tint="-9.9948118533890809E-2"/>
        </bottom>
        <vertical/>
        <horizontal style="thin">
          <color theme="2" tint="-9.9948118533890809E-2"/>
        </horizontal>
      </border>
      <protection locked="0" hidden="0"/>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border diagonalUp="0" diagonalDown="0">
        <left/>
        <right/>
        <top style="thin">
          <color theme="2" tint="-9.9948118533890809E-2"/>
        </top>
        <bottom style="thin">
          <color theme="2" tint="-9.9948118533890809E-2"/>
        </bottom>
        <vertical/>
        <horizontal style="thin">
          <color theme="2" tint="-9.9948118533890809E-2"/>
        </horizontal>
      </border>
    </dxf>
    <dxf>
      <font>
        <b val="0"/>
        <i val="0"/>
        <strike val="0"/>
        <condense val="0"/>
        <extend val="0"/>
        <outline val="0"/>
        <shadow val="0"/>
        <u val="none"/>
        <vertAlign val="baseline"/>
        <sz val="12"/>
        <color theme="1"/>
        <name val="DM Sans 14pt"/>
        <scheme val="none"/>
      </font>
      <fill>
        <patternFill patternType="solid">
          <fgColor indexed="64"/>
          <bgColor theme="0" tint="-4.9989318521683403E-2"/>
        </patternFill>
      </fill>
      <border diagonalUp="0" diagonalDown="0" outline="0">
        <left/>
        <right/>
        <top style="thin">
          <color theme="2" tint="-9.9948118533890809E-2"/>
        </top>
        <bottom style="thin">
          <color theme="2" tint="-9.9948118533890809E-2"/>
        </bottom>
      </border>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alignment horizontal="center" textRotation="0" indent="0" justifyLastLine="0" shrinkToFit="0" readingOrder="0"/>
      <border diagonalUp="0" diagonalDown="0" outline="0">
        <left/>
        <right/>
        <top style="thin">
          <color theme="2" tint="-9.9948118533890809E-2"/>
        </top>
        <bottom style="thin">
          <color theme="2" tint="-9.9948118533890809E-2"/>
        </bottom>
      </border>
      <protection locked="0" hidden="0"/>
    </dxf>
    <dxf>
      <border outline="0">
        <top style="thin">
          <color theme="1"/>
        </top>
        <bottom style="thin">
          <color theme="1"/>
        </bottom>
      </border>
    </dxf>
    <dxf>
      <font>
        <b val="0"/>
        <i val="0"/>
        <strike val="0"/>
        <condense val="0"/>
        <extend val="0"/>
        <outline val="0"/>
        <shadow val="0"/>
        <u val="none"/>
        <vertAlign val="baseline"/>
        <sz val="12"/>
        <color theme="1"/>
        <name val="DM Sans 14pt"/>
        <scheme val="none"/>
      </font>
      <fill>
        <patternFill patternType="solid">
          <fgColor theme="0" tint="-0.14999847407452621"/>
          <bgColor theme="0" tint="-0.14999847407452621"/>
        </patternFill>
      </fill>
      <alignment horizontal="center" vertical="center" textRotation="0" wrapText="0" indent="0" justifyLastLine="0" shrinkToFit="0" readingOrder="0"/>
    </dxf>
    <dxf>
      <border outline="0">
        <bottom style="thin">
          <color theme="1"/>
        </bottom>
      </border>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numFmt numFmtId="1" formatCode="0"/>
      <alignment horizontal="center" vertical="top" textRotation="0" wrapText="0" indent="0" justifyLastLine="0" shrinkToFit="0" readingOrder="0"/>
    </dxf>
    <dxf>
      <font>
        <b val="0"/>
        <i/>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left style="thin">
          <color theme="0" tint="-0.249977111117893"/>
        </left>
        <right style="thin">
          <color indexed="64"/>
        </right>
        <top/>
        <bottom/>
        <vertical/>
        <horizontal/>
      </border>
      <protection locked="0" hidden="0"/>
    </dxf>
    <dxf>
      <font>
        <b val="0"/>
        <i/>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left style="thin">
          <color theme="0" tint="-0.249977111117893"/>
        </left>
        <right style="thin">
          <color indexed="64"/>
        </right>
        <top/>
        <bottom/>
        <vertical/>
        <horizontal/>
      </border>
      <protection locked="0" hidden="0"/>
    </dxf>
    <dxf>
      <font>
        <b val="0"/>
        <i/>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left style="thin">
          <color theme="0" tint="-0.249977111117893"/>
        </left>
        <right style="thin">
          <color indexed="64"/>
        </right>
        <top/>
        <bottom/>
        <vertical/>
        <horizontal/>
      </border>
      <protection locked="0" hidden="0"/>
    </dxf>
    <dxf>
      <font>
        <b val="0"/>
        <i/>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rgb="FFA8C714"/>
        </left>
        <right style="thin">
          <color indexed="64"/>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rgb="FFFAD338"/>
        </left>
        <right style="thin">
          <color indexed="64"/>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rgb="FFDA599C"/>
        </left>
        <right style="thin">
          <color indexed="64"/>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diagonalUp="0" diagonalDown="0" outline="0">
        <left style="thin">
          <color rgb="FF4094D2"/>
        </left>
        <right style="thin">
          <color indexed="64"/>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border outline="0">
        <left style="thin">
          <color theme="1"/>
        </left>
      </border>
      <protection locked="0" hidden="0"/>
    </dxf>
    <dxf>
      <font>
        <b val="0"/>
        <i val="0"/>
        <strike val="0"/>
        <condense val="0"/>
        <extend val="0"/>
        <outline val="0"/>
        <shadow val="0"/>
        <u val="none"/>
        <vertAlign val="baseline"/>
        <sz val="12"/>
        <color theme="1"/>
        <name val="DM Sans 14pt"/>
        <scheme val="none"/>
      </font>
      <alignment horizontal="left" vertical="top" textRotation="0" wrapText="0" indent="0" justifyLastLine="0" shrinkToFit="0" readingOrder="0"/>
      <border diagonalUp="0" diagonalDown="0" outline="0">
        <left/>
        <right style="thin">
          <color theme="1"/>
        </right>
        <top/>
        <bottom/>
      </border>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theme="1"/>
        <name val="DM Sans 14pt"/>
        <scheme val="none"/>
      </font>
      <alignment horizontal="center" vertical="top" textRotation="0" wrapText="0" indent="0" justifyLastLine="0" shrinkToFit="0" readingOrder="0"/>
    </dxf>
    <dxf>
      <font>
        <b val="0"/>
        <i val="0"/>
        <strike val="0"/>
        <condense val="0"/>
        <extend val="0"/>
        <outline val="0"/>
        <shadow val="0"/>
        <u val="none"/>
        <vertAlign val="baseline"/>
        <sz val="12"/>
        <color theme="1"/>
        <name val="DM Sans 14pt"/>
        <scheme val="none"/>
      </font>
      <alignment horizontal="center" vertical="top" textRotation="0" indent="0" justifyLastLine="0" shrinkToFit="0" readingOrder="0"/>
    </dxf>
    <dxf>
      <border>
        <bottom style="thin">
          <color auto="1"/>
        </bottom>
        <horizontal style="thin">
          <color auto="1"/>
        </horizontal>
      </border>
    </dxf>
    <dxf>
      <border>
        <bottom style="thin">
          <color auto="1"/>
        </bottom>
        <horizontal style="thin">
          <color auto="1"/>
        </horizontal>
      </border>
    </dxf>
    <dxf>
      <fill>
        <patternFill>
          <bgColor rgb="FF92D050"/>
        </patternFill>
      </fill>
    </dxf>
    <dxf>
      <border>
        <bottom style="thin">
          <color auto="1"/>
        </bottom>
        <horizontal style="thin">
          <color auto="1"/>
        </horizontal>
      </border>
    </dxf>
    <dxf>
      <font>
        <color auto="1"/>
      </font>
      <fill>
        <patternFill>
          <bgColor rgb="FFFFC000"/>
        </patternFill>
      </fill>
    </dxf>
  </dxfs>
  <tableStyles count="2" defaultTableStyle="TableStyleMedium2" defaultPivotStyle="PivotStyleLight16">
    <tableStyle name="Draaitabelstijl 1" table="0" count="2" xr9:uid="{D6AAAC37-82E7-4922-8569-1BF690E121AC}">
      <tableStyleElement type="headerRow" dxfId="183"/>
      <tableStyleElement type="firstRowStripe" dxfId="182"/>
    </tableStyle>
    <tableStyle name="Draaitabelstijl 2" table="0" count="3" xr9:uid="{437647A6-0761-456D-8899-C4E0B803C682}">
      <tableStyleElement type="headerRow" dxfId="181"/>
      <tableStyleElement type="firstRowStripe" dxfId="180"/>
      <tableStyleElement type="secondColumnStripe" dxfId="179"/>
    </tableStyle>
  </tableStyles>
  <colors>
    <mruColors>
      <color rgb="FFF8EABC"/>
      <color rgb="FFF2ABCD"/>
      <color rgb="FFF0F0B7"/>
      <color rgb="FFA7D8F7"/>
      <color rgb="FFDA599C"/>
      <color rgb="FF4094D2"/>
      <color rgb="FF0F1127"/>
      <color rgb="FFA8C714"/>
      <color rgb="FFFAD338"/>
      <color rgb="FFB89C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pivotCacheDefinition" Target="pivotCache/pivotCacheDefinition2.xml"/><Relationship Id="rId12" Type="http://schemas.microsoft.com/office/2022/10/relationships/richValueRel" Target="richData/richValueRel.xml"/><Relationship Id="rId17" Type="http://schemas.microsoft.com/office/2017/06/relationships/rdSupportingPropertyBag" Target="richData/rdsupportingpropertybag.xml"/><Relationship Id="rId2" Type="http://schemas.openxmlformats.org/officeDocument/2006/relationships/worksheet" Target="worksheets/sheet2.xml"/><Relationship Id="rId16" Type="http://schemas.microsoft.com/office/2017/06/relationships/rdSupportingPropertyBagStructure" Target="richData/rdsupportingpropertybag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Array" Target="richData/rdarray.xml"/><Relationship Id="rId10" Type="http://schemas.openxmlformats.org/officeDocument/2006/relationships/sharedStrings" Target="sharedStrings.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 Id="rId22"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[Rapportagetool Inclu-ZO.xlsx]Draaitabellen!Draaitabel2</c:name>
    <c:fmtId val="27"/>
  </c:pivotSource>
  <c:chart>
    <c:title>
      <c:tx>
        <c:rich>
          <a:bodyPr/>
          <a:lstStyle/>
          <a:p>
            <a:pPr>
              <a:defRPr>
                <a:solidFill>
                  <a:schemeClr val="bg1"/>
                </a:solidFill>
                <a:latin typeface="+mj-lt"/>
              </a:defRPr>
            </a:pPr>
            <a:r>
              <a:rPr lang="nl-NL">
                <a:solidFill>
                  <a:schemeClr val="bg1"/>
                </a:solidFill>
                <a:latin typeface="+mj-lt"/>
              </a:rPr>
              <a:t>specialisme</a:t>
            </a:r>
          </a:p>
        </c:rich>
      </c:tx>
      <c:layout>
        <c:manualLayout>
          <c:xMode val="edge"/>
          <c:yMode val="edge"/>
          <c:x val="0.33595445902011728"/>
          <c:y val="3.3173820370292977E-2"/>
        </c:manualLayout>
      </c:layout>
      <c:overlay val="0"/>
    </c:title>
    <c:autoTitleDeleted val="0"/>
    <c:pivotFmts>
      <c:pivotFmt>
        <c:idx val="0"/>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2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bg1">
              <a:lumMod val="8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2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2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8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2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bg1">
              <a:lumMod val="7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bg1">
              <a:lumMod val="7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bg1">
              <a:lumMod val="7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bg1">
              <a:lumMod val="7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bg1">
              <a:lumMod val="7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bg1"/>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bg1">
              <a:lumMod val="75000"/>
            </a:schemeClr>
          </a:solidFill>
          <a:ln w="19050">
            <a:solidFill>
              <a:srgbClr val="4094D2"/>
            </a:solidFill>
          </a:ln>
          <a:effectLst/>
        </c:spPr>
        <c:marker>
          <c:symbol val="none"/>
        </c:marker>
        <c:dLbl>
          <c:idx val="0"/>
          <c:spPr>
            <a:noFill/>
            <a:ln>
              <a:noFill/>
            </a:ln>
            <a:effectLst/>
          </c:spPr>
          <c:txPr>
            <a:bodyPr wrap="square" lIns="38100" tIns="19050" rIns="38100" bIns="19050" anchor="ctr">
              <a:spAutoFit/>
            </a:bodyPr>
            <a:lstStyle/>
            <a:p>
              <a:pPr>
                <a:defRPr sz="1800" b="1">
                  <a:solidFill>
                    <a:srgbClr val="347DB3"/>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bg1"/>
          </a:solidFill>
          <a:ln w="19050">
            <a:solidFill>
              <a:srgbClr val="0F1127"/>
            </a:solidFill>
          </a:ln>
          <a:effectLst/>
        </c:spPr>
        <c:marker>
          <c:symbol val="none"/>
        </c:marker>
        <c:dLbl>
          <c:idx val="0"/>
          <c:spPr>
            <a:noFill/>
            <a:ln>
              <a:noFill/>
            </a:ln>
            <a:effectLst/>
          </c:spPr>
          <c:txPr>
            <a:bodyPr wrap="square" lIns="38100" tIns="19050" rIns="38100" bIns="19050" anchor="ctr">
              <a:spAutoFit/>
            </a:bodyPr>
            <a:lstStyle/>
            <a:p>
              <a:pPr>
                <a:defRPr sz="1800" b="0">
                  <a:solidFill>
                    <a:srgbClr val="0F1127"/>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bg1">
              <a:lumMod val="75000"/>
            </a:schemeClr>
          </a:solidFill>
          <a:ln w="19050">
            <a:solidFill>
              <a:srgbClr val="0F1127"/>
            </a:solidFill>
          </a:ln>
          <a:effectLst/>
        </c:spPr>
        <c:marker>
          <c:symbol val="none"/>
        </c:marker>
        <c:dLbl>
          <c:idx val="0"/>
          <c:spPr>
            <a:noFill/>
            <a:ln>
              <a:noFill/>
            </a:ln>
            <a:effectLst/>
          </c:spPr>
          <c:txPr>
            <a:bodyPr wrap="square" lIns="38100" tIns="19050" rIns="38100" bIns="19050" anchor="ctr">
              <a:spAutoFit/>
            </a:bodyPr>
            <a:lstStyle/>
            <a:p>
              <a:pPr>
                <a:defRPr sz="1800">
                  <a:solidFill>
                    <a:srgbClr val="0F1127"/>
                  </a:solidFill>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pivotFmt>
    </c:pivotFmts>
    <c:plotArea>
      <c:layout/>
      <c:barChart>
        <c:barDir val="bar"/>
        <c:grouping val="clustered"/>
        <c:varyColors val="0"/>
        <c:ser>
          <c:idx val="0"/>
          <c:order val="0"/>
          <c:tx>
            <c:strRef>
              <c:f>Draaitabellen!$A$3</c:f>
              <c:strCache>
                <c:ptCount val="1"/>
                <c:pt idx="0">
                  <c:v>Gemiddelde van 5-JAAR-AMBITIE
specialisme - %</c:v>
                </c:pt>
              </c:strCache>
            </c:strRef>
          </c:tx>
          <c:spPr>
            <a:solidFill>
              <a:schemeClr val="bg1"/>
            </a:solidFill>
            <a:ln w="19050">
              <a:solidFill>
                <a:srgbClr val="0F1127"/>
              </a:solidFill>
            </a:ln>
            <a:effectLst/>
          </c:spPr>
          <c:invertIfNegative val="0"/>
          <c:dLbls>
            <c:spPr>
              <a:noFill/>
              <a:ln>
                <a:noFill/>
              </a:ln>
              <a:effectLst/>
            </c:spPr>
            <c:txPr>
              <a:bodyPr wrap="square" lIns="38100" tIns="19050" rIns="38100" bIns="19050" anchor="ctr">
                <a:spAutoFit/>
              </a:bodyPr>
              <a:lstStyle/>
              <a:p>
                <a:pPr>
                  <a:defRPr sz="1800" b="0">
                    <a:solidFill>
                      <a:srgbClr val="0F1127"/>
                    </a:solidFill>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Draaitabellen!$A$4</c:f>
              <c:strCache>
                <c:ptCount val="1"/>
                <c:pt idx="0">
                  <c:v>Totaal</c:v>
                </c:pt>
              </c:strCache>
            </c:strRef>
          </c:cat>
          <c:val>
            <c:numRef>
              <c:f>Draaitabellen!$A$4</c:f>
              <c:numCache>
                <c:formatCode>0</c:formatCode>
                <c:ptCount val="1"/>
              </c:numCache>
            </c:numRef>
          </c:val>
          <c:extLst>
            <c:ext xmlns:c16="http://schemas.microsoft.com/office/drawing/2014/chart" uri="{C3380CC4-5D6E-409C-BE32-E72D297353CC}">
              <c16:uniqueId val="{00000000-E03D-5846-87D2-CB99E1F60CD3}"/>
            </c:ext>
          </c:extLst>
        </c:ser>
        <c:ser>
          <c:idx val="1"/>
          <c:order val="1"/>
          <c:tx>
            <c:strRef>
              <c:f>Draaitabellen!$B$3</c:f>
              <c:strCache>
                <c:ptCount val="1"/>
                <c:pt idx="0">
                  <c:v>Gemiddelde van NU
specialisme - %</c:v>
                </c:pt>
              </c:strCache>
            </c:strRef>
          </c:tx>
          <c:spPr>
            <a:solidFill>
              <a:schemeClr val="bg1">
                <a:lumMod val="75000"/>
              </a:schemeClr>
            </a:solidFill>
            <a:ln w="19050">
              <a:solidFill>
                <a:srgbClr val="0F1127"/>
              </a:solidFill>
            </a:ln>
            <a:effectLst/>
          </c:spPr>
          <c:invertIfNegative val="0"/>
          <c:dLbls>
            <c:spPr>
              <a:noFill/>
              <a:ln>
                <a:noFill/>
              </a:ln>
              <a:effectLst/>
            </c:spPr>
            <c:txPr>
              <a:bodyPr wrap="square" lIns="38100" tIns="19050" rIns="38100" bIns="19050" anchor="ctr">
                <a:spAutoFit/>
              </a:bodyPr>
              <a:lstStyle/>
              <a:p>
                <a:pPr>
                  <a:defRPr sz="1800">
                    <a:solidFill>
                      <a:srgbClr val="0F1127"/>
                    </a:solidFill>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Draaitabellen!$A$4</c:f>
              <c:strCache>
                <c:ptCount val="1"/>
                <c:pt idx="0">
                  <c:v>Totaal</c:v>
                </c:pt>
              </c:strCache>
            </c:strRef>
          </c:cat>
          <c:val>
            <c:numRef>
              <c:f>Draaitabellen!$B$4</c:f>
              <c:numCache>
                <c:formatCode>0</c:formatCode>
                <c:ptCount val="1"/>
              </c:numCache>
            </c:numRef>
          </c:val>
          <c:extLst>
            <c:ext xmlns:c16="http://schemas.microsoft.com/office/drawing/2014/chart" uri="{C3380CC4-5D6E-409C-BE32-E72D297353CC}">
              <c16:uniqueId val="{00000001-E03D-5846-87D2-CB99E1F60CD3}"/>
            </c:ext>
          </c:extLst>
        </c:ser>
        <c:dLbls>
          <c:dLblPos val="inEnd"/>
          <c:showLegendKey val="0"/>
          <c:showVal val="1"/>
          <c:showCatName val="0"/>
          <c:showSerName val="0"/>
          <c:showPercent val="0"/>
          <c:showBubbleSize val="0"/>
        </c:dLbls>
        <c:gapWidth val="219"/>
        <c:axId val="1266105872"/>
        <c:axId val="1266107600"/>
      </c:barChart>
      <c:catAx>
        <c:axId val="1266105872"/>
        <c:scaling>
          <c:orientation val="minMax"/>
        </c:scaling>
        <c:delete val="1"/>
        <c:axPos val="r"/>
        <c:numFmt formatCode="General" sourceLinked="1"/>
        <c:majorTickMark val="none"/>
        <c:minorTickMark val="none"/>
        <c:tickLblPos val="nextTo"/>
        <c:crossAx val="1266107600"/>
        <c:crosses val="autoZero"/>
        <c:auto val="1"/>
        <c:lblAlgn val="ctr"/>
        <c:lblOffset val="100"/>
        <c:noMultiLvlLbl val="0"/>
      </c:catAx>
      <c:valAx>
        <c:axId val="1266107600"/>
        <c:scaling>
          <c:orientation val="maxMin"/>
          <c:max val="120"/>
        </c:scaling>
        <c:delete val="1"/>
        <c:axPos val="b"/>
        <c:numFmt formatCode="0" sourceLinked="1"/>
        <c:majorTickMark val="out"/>
        <c:minorTickMark val="none"/>
        <c:tickLblPos val="nextTo"/>
        <c:crossAx val="1266105872"/>
        <c:crosses val="autoZero"/>
        <c:crossBetween val="between"/>
      </c:valAx>
      <c:spPr>
        <a:solidFill>
          <a:srgbClr val="A6D8F6"/>
        </a:solidFill>
      </c:spPr>
    </c:plotArea>
    <c:plotVisOnly val="1"/>
    <c:dispBlanksAs val="gap"/>
    <c:showDLblsOverMax val="0"/>
    <c:extLst/>
  </c:chart>
  <c:spPr>
    <a:solidFill>
      <a:srgbClr val="4094D2"/>
    </a:solidFill>
    <a:ln>
      <a:noFill/>
    </a:ln>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[Rapportagetool Inclu-ZO.xlsx]Draaitabellen!Draaitabel3</c:name>
    <c:fmtId val="31"/>
  </c:pivotSource>
  <c:chart>
    <c:title>
      <c:tx>
        <c:rich>
          <a:bodyPr rot="0" spcFirstLastPara="1" vertOverflow="ellipsis" vert="horz" wrap="square" anchor="ctr" anchorCtr="0"/>
          <a:lstStyle/>
          <a:p>
            <a:pPr>
              <a:defRPr sz="1800" b="1" i="0" u="none" strike="noStrike" kern="1200" spc="0" baseline="0">
                <a:solidFill>
                  <a:schemeClr val="tx1"/>
                </a:solidFill>
                <a:latin typeface="+mn-lt"/>
                <a:ea typeface="+mn-ea"/>
                <a:cs typeface="+mn-cs"/>
              </a:defRPr>
            </a:pPr>
            <a:r>
              <a:rPr lang="nl-NL" sz="1800" b="1">
                <a:solidFill>
                  <a:schemeClr val="bg1"/>
                </a:solidFill>
              </a:rPr>
              <a:t>individueel</a:t>
            </a:r>
            <a:r>
              <a:rPr lang="nl-NL" sz="1800" b="1" baseline="0">
                <a:solidFill>
                  <a:schemeClr val="bg1"/>
                </a:solidFill>
              </a:rPr>
              <a:t> maatwerk</a:t>
            </a:r>
            <a:endParaRPr lang="nl-NL" sz="1800" b="1">
              <a:solidFill>
                <a:schemeClr val="bg1"/>
              </a:solidFill>
            </a:endParaRPr>
          </a:p>
        </c:rich>
      </c:tx>
      <c:layout>
        <c:manualLayout>
          <c:xMode val="edge"/>
          <c:yMode val="edge"/>
          <c:x val="0.27097151306162959"/>
          <c:y val="0.86988873930455712"/>
        </c:manualLayout>
      </c:layout>
      <c:overlay val="0"/>
      <c:spPr>
        <a:noFill/>
        <a:ln>
          <a:noFill/>
        </a:ln>
        <a:effectLst/>
      </c:spPr>
      <c:txPr>
        <a:bodyPr rot="0" spcFirstLastPara="1" vertOverflow="ellipsis" vert="horz" wrap="square" anchor="ctr" anchorCtr="0"/>
        <a:lstStyle/>
        <a:p>
          <a:pPr>
            <a:defRPr sz="1800" b="1" i="0" u="none" strike="noStrike" kern="1200" spc="0" baseline="0">
              <a:solidFill>
                <a:schemeClr val="tx1"/>
              </a:solidFill>
              <a:latin typeface="+mn-lt"/>
              <a:ea typeface="+mn-ea"/>
              <a:cs typeface="+mn-cs"/>
            </a:defRPr>
          </a:pPr>
          <a:endParaRPr lang="nl-NL"/>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bg1">
              <a:lumMod val="8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bg1">
              <a:lumMod val="85000"/>
            </a:schemeClr>
          </a:solidFill>
          <a:ln w="19050">
            <a:solidFill>
              <a:srgbClr val="DA599C"/>
            </a:solidFill>
          </a:ln>
          <a:effectLst/>
        </c:spPr>
      </c:pivotFmt>
      <c:pivotFmt>
        <c:idx val="5"/>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bg1">
              <a:lumMod val="8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lumMod val="7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lumMod val="7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bg1">
              <a:lumMod val="7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bg1">
              <a:lumMod val="7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bg1">
              <a:lumMod val="7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bg1"/>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lumMod val="75000"/>
            </a:schemeClr>
          </a:solidFill>
          <a:ln w="19050">
            <a:solidFill>
              <a:srgbClr val="DA599C"/>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A24376"/>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bg1"/>
          </a:solidFill>
          <a:ln w="19050">
            <a:solidFill>
              <a:srgbClr val="0F1127"/>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bg1">
              <a:lumMod val="75000"/>
            </a:schemeClr>
          </a:solidFill>
          <a:ln w="19050">
            <a:solidFill>
              <a:srgbClr val="0F1127"/>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7777777777777776E-2"/>
          <c:y val="7.4490740740740746E-2"/>
          <c:w val="0.94907407407407407"/>
          <c:h val="0.77736111111111106"/>
        </c:manualLayout>
      </c:layout>
      <c:barChart>
        <c:barDir val="bar"/>
        <c:grouping val="clustered"/>
        <c:varyColors val="0"/>
        <c:ser>
          <c:idx val="0"/>
          <c:order val="0"/>
          <c:tx>
            <c:strRef>
              <c:f>Draaitabellen!$A$8</c:f>
              <c:strCache>
                <c:ptCount val="1"/>
                <c:pt idx="0">
                  <c:v>Gemiddelde van 5-JAAR-AMBITIE
individueel maatwerk - %</c:v>
                </c:pt>
              </c:strCache>
            </c:strRef>
          </c:tx>
          <c:spPr>
            <a:solidFill>
              <a:schemeClr val="bg1"/>
            </a:solidFill>
            <a:ln w="19050">
              <a:solidFill>
                <a:srgbClr val="0F112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Draaitabellen!$A$9</c:f>
              <c:strCache>
                <c:ptCount val="1"/>
                <c:pt idx="0">
                  <c:v>Totaal</c:v>
                </c:pt>
              </c:strCache>
            </c:strRef>
          </c:cat>
          <c:val>
            <c:numRef>
              <c:f>Draaitabellen!$A$9</c:f>
              <c:numCache>
                <c:formatCode>0</c:formatCode>
                <c:ptCount val="1"/>
              </c:numCache>
            </c:numRef>
          </c:val>
          <c:extLst>
            <c:ext xmlns:c16="http://schemas.microsoft.com/office/drawing/2014/chart" uri="{C3380CC4-5D6E-409C-BE32-E72D297353CC}">
              <c16:uniqueId val="{00000000-A7EC-9448-96CE-64007F459AA4}"/>
            </c:ext>
          </c:extLst>
        </c:ser>
        <c:ser>
          <c:idx val="1"/>
          <c:order val="1"/>
          <c:tx>
            <c:strRef>
              <c:f>Draaitabellen!$B$8</c:f>
              <c:strCache>
                <c:ptCount val="1"/>
                <c:pt idx="0">
                  <c:v>Gemiddelde van NU
individueel maatwerk - %</c:v>
                </c:pt>
              </c:strCache>
            </c:strRef>
          </c:tx>
          <c:spPr>
            <a:solidFill>
              <a:schemeClr val="bg1">
                <a:lumMod val="75000"/>
              </a:schemeClr>
            </a:solidFill>
            <a:ln w="19050">
              <a:solidFill>
                <a:srgbClr val="0F112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Draaitabellen!$A$9</c:f>
              <c:strCache>
                <c:ptCount val="1"/>
                <c:pt idx="0">
                  <c:v>Totaal</c:v>
                </c:pt>
              </c:strCache>
            </c:strRef>
          </c:cat>
          <c:val>
            <c:numRef>
              <c:f>Draaitabellen!$B$9</c:f>
              <c:numCache>
                <c:formatCode>0</c:formatCode>
                <c:ptCount val="1"/>
              </c:numCache>
            </c:numRef>
          </c:val>
          <c:extLst>
            <c:ext xmlns:c16="http://schemas.microsoft.com/office/drawing/2014/chart" uri="{C3380CC4-5D6E-409C-BE32-E72D297353CC}">
              <c16:uniqueId val="{00000001-A7EC-9448-96CE-64007F459AA4}"/>
            </c:ext>
          </c:extLst>
        </c:ser>
        <c:dLbls>
          <c:dLblPos val="outEnd"/>
          <c:showLegendKey val="0"/>
          <c:showVal val="1"/>
          <c:showCatName val="0"/>
          <c:showSerName val="0"/>
          <c:showPercent val="0"/>
          <c:showBubbleSize val="0"/>
        </c:dLbls>
        <c:gapWidth val="219"/>
        <c:axId val="1303226384"/>
        <c:axId val="1302556848"/>
      </c:barChart>
      <c:catAx>
        <c:axId val="1303226384"/>
        <c:scaling>
          <c:orientation val="minMax"/>
        </c:scaling>
        <c:delete val="1"/>
        <c:axPos val="r"/>
        <c:numFmt formatCode="General" sourceLinked="1"/>
        <c:majorTickMark val="none"/>
        <c:minorTickMark val="none"/>
        <c:tickLblPos val="nextTo"/>
        <c:crossAx val="1302556848"/>
        <c:crosses val="autoZero"/>
        <c:auto val="1"/>
        <c:lblAlgn val="ctr"/>
        <c:lblOffset val="100"/>
        <c:noMultiLvlLbl val="0"/>
      </c:catAx>
      <c:valAx>
        <c:axId val="1302556848"/>
        <c:scaling>
          <c:orientation val="maxMin"/>
          <c:max val="120"/>
        </c:scaling>
        <c:delete val="1"/>
        <c:axPos val="b"/>
        <c:numFmt formatCode="0" sourceLinked="1"/>
        <c:majorTickMark val="out"/>
        <c:minorTickMark val="none"/>
        <c:tickLblPos val="nextTo"/>
        <c:crossAx val="1303226384"/>
        <c:crosses val="autoZero"/>
        <c:crossBetween val="between"/>
      </c:valAx>
      <c:spPr>
        <a:solidFill>
          <a:srgbClr val="F1ABCD"/>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DA599C"/>
    </a:solid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[Rapportagetool Inclu-ZO.xlsx]Draaitabellen!Draaitabel4</c:name>
    <c:fmtId val="32"/>
  </c:pivotSource>
  <c:chart>
    <c:title>
      <c:tx>
        <c:rich>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r>
              <a:rPr lang="nl-NL" sz="1800" b="1">
                <a:solidFill>
                  <a:schemeClr val="bg1"/>
                </a:solidFill>
              </a:rPr>
              <a:t>professionalisering</a:t>
            </a:r>
          </a:p>
        </c:rich>
      </c:tx>
      <c:layout>
        <c:manualLayout>
          <c:xMode val="edge"/>
          <c:yMode val="edge"/>
          <c:x val="0.27082093949704306"/>
          <c:y val="0.8671884795419401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nl-NL"/>
        </a:p>
      </c:txPr>
    </c:title>
    <c:autoTitleDeleted val="0"/>
    <c:pivotFmts>
      <c:pivotFmt>
        <c:idx val="0"/>
        <c:spPr>
          <a:solidFill>
            <a:schemeClr val="bg1">
              <a:lumMod val="8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bg1"/>
          </a:solidFill>
          <a:ln>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bg1"/>
          </a:solidFill>
          <a:ln w="19050">
            <a:solidFill>
              <a:srgbClr val="A8C714"/>
            </a:solidFill>
          </a:ln>
          <a:effectLst/>
        </c:spPr>
      </c:pivotFmt>
      <c:pivotFmt>
        <c:idx val="3"/>
        <c:spPr>
          <a:solidFill>
            <a:schemeClr val="bg1"/>
          </a:solidFill>
          <a:ln>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bg1"/>
          </a:solidFill>
          <a:ln w="19050">
            <a:solidFill>
              <a:srgbClr val="A8C714"/>
            </a:solidFill>
          </a:ln>
          <a:effectLst/>
        </c:spPr>
      </c:pivotFmt>
      <c:pivotFmt>
        <c:idx val="5"/>
        <c:spPr>
          <a:solidFill>
            <a:schemeClr val="bg1">
              <a:lumMod val="8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bg1"/>
          </a:solidFill>
          <a:ln>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bg1"/>
          </a:solidFill>
          <a:ln w="19050">
            <a:solidFill>
              <a:srgbClr val="FAD338"/>
            </a:solidFill>
          </a:ln>
          <a:effectLst/>
        </c:spPr>
      </c:pivotFmt>
      <c:pivotFmt>
        <c:idx val="8"/>
        <c:spPr>
          <a:solidFill>
            <a:schemeClr val="bg1">
              <a:lumMod val="7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solidFill>
          <a:ln>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solidFill>
          <a:ln w="19050">
            <a:solidFill>
              <a:srgbClr val="FAD338"/>
            </a:solidFill>
          </a:ln>
          <a:effectLst/>
        </c:spPr>
      </c:pivotFmt>
      <c:pivotFmt>
        <c:idx val="11"/>
        <c:spPr>
          <a:solidFill>
            <a:schemeClr val="bg1">
              <a:lumMod val="7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bg1"/>
          </a:solidFill>
          <a:ln>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bg1"/>
          </a:solidFill>
          <a:ln w="19050">
            <a:solidFill>
              <a:srgbClr val="FAD338"/>
            </a:solidFill>
          </a:ln>
          <a:effectLst/>
        </c:spPr>
      </c:pivotFmt>
      <c:pivotFmt>
        <c:idx val="14"/>
        <c:spPr>
          <a:solidFill>
            <a:schemeClr val="bg1">
              <a:lumMod val="7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bg1"/>
          </a:solidFill>
          <a:ln>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bg1"/>
          </a:solidFill>
          <a:ln w="19050">
            <a:solidFill>
              <a:srgbClr val="FAD338"/>
            </a:solidFill>
          </a:ln>
          <a:effectLst/>
        </c:spPr>
      </c:pivotFmt>
      <c:pivotFmt>
        <c:idx val="17"/>
        <c:spPr>
          <a:solidFill>
            <a:schemeClr val="bg1">
              <a:lumMod val="7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bg1"/>
          </a:solidFill>
          <a:ln>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bg1"/>
          </a:solidFill>
          <a:ln w="19050">
            <a:solidFill>
              <a:srgbClr val="FAD338"/>
            </a:solidFill>
          </a:ln>
          <a:effectLst/>
        </c:spPr>
      </c:pivotFmt>
      <c:pivotFmt>
        <c:idx val="20"/>
        <c:spPr>
          <a:solidFill>
            <a:schemeClr val="bg1">
              <a:lumMod val="7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bg1"/>
          </a:solidFill>
          <a:ln>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bg1"/>
          </a:solidFill>
          <a:ln w="19050">
            <a:solidFill>
              <a:srgbClr val="FAD338"/>
            </a:solidFill>
          </a:ln>
          <a:effectLst/>
        </c:spPr>
      </c:pivotFmt>
      <c:pivotFmt>
        <c:idx val="23"/>
        <c:spPr>
          <a:solidFill>
            <a:schemeClr val="bg1">
              <a:lumMod val="7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bg1"/>
          </a:solidFill>
          <a:ln>
            <a:solidFill>
              <a:srgbClr val="0F1127"/>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bg1"/>
          </a:solidFill>
          <a:ln w="19050">
            <a:solidFill>
              <a:srgbClr val="0F1127"/>
            </a:solidFill>
          </a:ln>
          <a:effectLst/>
        </c:spPr>
      </c:pivotFmt>
      <c:pivotFmt>
        <c:idx val="26"/>
        <c:spPr>
          <a:solidFill>
            <a:schemeClr val="bg1">
              <a:lumMod val="75000"/>
            </a:schemeClr>
          </a:solidFill>
          <a:ln w="19050">
            <a:solidFill>
              <a:srgbClr val="0F1127"/>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3.8991233437152967E-2"/>
          <c:y val="6.1789179065490869E-2"/>
          <c:w val="0.92851614718919295"/>
          <c:h val="0.7812449597036436"/>
        </c:manualLayout>
      </c:layout>
      <c:barChart>
        <c:barDir val="bar"/>
        <c:grouping val="clustered"/>
        <c:varyColors val="0"/>
        <c:ser>
          <c:idx val="0"/>
          <c:order val="0"/>
          <c:tx>
            <c:strRef>
              <c:f>Draaitabellen!$D$8</c:f>
              <c:strCache>
                <c:ptCount val="1"/>
                <c:pt idx="0">
                  <c:v>Gemiddelde van 5-JAAR-AMBITIE
professionalisering - %</c:v>
                </c:pt>
              </c:strCache>
            </c:strRef>
          </c:tx>
          <c:spPr>
            <a:solidFill>
              <a:schemeClr val="bg1"/>
            </a:solidFill>
            <a:ln>
              <a:solidFill>
                <a:srgbClr val="0F1127"/>
              </a:solidFill>
            </a:ln>
            <a:effectLst/>
          </c:spPr>
          <c:invertIfNegative val="0"/>
          <c:dPt>
            <c:idx val="0"/>
            <c:invertIfNegative val="0"/>
            <c:bubble3D val="0"/>
            <c:spPr>
              <a:solidFill>
                <a:schemeClr val="bg1"/>
              </a:solidFill>
              <a:ln w="19050">
                <a:solidFill>
                  <a:srgbClr val="0F1127"/>
                </a:solidFill>
              </a:ln>
              <a:effectLst/>
            </c:spPr>
            <c:extLst>
              <c:ext xmlns:c16="http://schemas.microsoft.com/office/drawing/2014/chart" uri="{C3380CC4-5D6E-409C-BE32-E72D297353CC}">
                <c16:uniqueId val="{00000001-D087-B34B-80DE-6779BA32367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Draaitabellen!$D$9</c:f>
              <c:strCache>
                <c:ptCount val="1"/>
                <c:pt idx="0">
                  <c:v>Totaal</c:v>
                </c:pt>
              </c:strCache>
            </c:strRef>
          </c:cat>
          <c:val>
            <c:numRef>
              <c:f>Draaitabellen!$D$9</c:f>
              <c:numCache>
                <c:formatCode>0</c:formatCode>
                <c:ptCount val="1"/>
              </c:numCache>
            </c:numRef>
          </c:val>
          <c:extLst>
            <c:ext xmlns:c16="http://schemas.microsoft.com/office/drawing/2014/chart" uri="{C3380CC4-5D6E-409C-BE32-E72D297353CC}">
              <c16:uniqueId val="{00000002-D087-B34B-80DE-6779BA323673}"/>
            </c:ext>
          </c:extLst>
        </c:ser>
        <c:ser>
          <c:idx val="1"/>
          <c:order val="1"/>
          <c:tx>
            <c:strRef>
              <c:f>Draaitabellen!$E$8</c:f>
              <c:strCache>
                <c:ptCount val="1"/>
                <c:pt idx="0">
                  <c:v>Gemiddelde van NU
professionalisering - %</c:v>
                </c:pt>
              </c:strCache>
            </c:strRef>
          </c:tx>
          <c:spPr>
            <a:solidFill>
              <a:schemeClr val="bg1">
                <a:lumMod val="75000"/>
              </a:schemeClr>
            </a:solidFill>
            <a:ln w="19050">
              <a:solidFill>
                <a:srgbClr val="0F112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Draaitabellen!$D$9</c:f>
              <c:strCache>
                <c:ptCount val="1"/>
                <c:pt idx="0">
                  <c:v>Totaal</c:v>
                </c:pt>
              </c:strCache>
            </c:strRef>
          </c:cat>
          <c:val>
            <c:numRef>
              <c:f>Draaitabellen!$E$9</c:f>
              <c:numCache>
                <c:formatCode>0</c:formatCode>
                <c:ptCount val="1"/>
              </c:numCache>
            </c:numRef>
          </c:val>
          <c:extLst>
            <c:ext xmlns:c16="http://schemas.microsoft.com/office/drawing/2014/chart" uri="{C3380CC4-5D6E-409C-BE32-E72D297353CC}">
              <c16:uniqueId val="{00000003-D087-B34B-80DE-6779BA323673}"/>
            </c:ext>
          </c:extLst>
        </c:ser>
        <c:dLbls>
          <c:dLblPos val="outEnd"/>
          <c:showLegendKey val="0"/>
          <c:showVal val="1"/>
          <c:showCatName val="0"/>
          <c:showSerName val="0"/>
          <c:showPercent val="0"/>
          <c:showBubbleSize val="0"/>
        </c:dLbls>
        <c:gapWidth val="219"/>
        <c:axId val="1304382608"/>
        <c:axId val="1330812848"/>
      </c:barChart>
      <c:catAx>
        <c:axId val="1304382608"/>
        <c:scaling>
          <c:orientation val="minMax"/>
        </c:scaling>
        <c:delete val="1"/>
        <c:axPos val="l"/>
        <c:numFmt formatCode="General" sourceLinked="1"/>
        <c:majorTickMark val="none"/>
        <c:minorTickMark val="none"/>
        <c:tickLblPos val="nextTo"/>
        <c:crossAx val="1330812848"/>
        <c:crosses val="autoZero"/>
        <c:auto val="1"/>
        <c:lblAlgn val="ctr"/>
        <c:lblOffset val="100"/>
        <c:noMultiLvlLbl val="0"/>
      </c:catAx>
      <c:valAx>
        <c:axId val="1330812848"/>
        <c:scaling>
          <c:orientation val="minMax"/>
          <c:max val="120"/>
        </c:scaling>
        <c:delete val="1"/>
        <c:axPos val="b"/>
        <c:numFmt formatCode="0" sourceLinked="1"/>
        <c:majorTickMark val="out"/>
        <c:minorTickMark val="none"/>
        <c:tickLblPos val="nextTo"/>
        <c:crossAx val="1304382608"/>
        <c:crosses val="autoZero"/>
        <c:crossBetween val="between"/>
      </c:valAx>
      <c:spPr>
        <a:solidFill>
          <a:srgbClr val="F8EABC"/>
        </a:solid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AD338"/>
    </a:solid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pivotSource>
    <c:name>[Rapportagetool Inclu-ZO.xlsx]Draaitabellen!Draaitabel5</c:name>
    <c:fmtId val="3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1">
                <a:solidFill>
                  <a:schemeClr val="bg1"/>
                </a:solidFill>
              </a:rPr>
              <a:t>(leer)gemeenschap</a:t>
            </a:r>
          </a:p>
        </c:rich>
      </c:tx>
      <c:layout>
        <c:manualLayout>
          <c:xMode val="edge"/>
          <c:yMode val="edge"/>
          <c:x val="0.29411588622451917"/>
          <c:y val="3.77843091725908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ivotFmts>
      <c:pivotFmt>
        <c:idx val="0"/>
        <c:spPr>
          <a:solidFill>
            <a:schemeClr val="bg1">
              <a:lumMod val="8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bg1"/>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bg1"/>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bg1">
              <a:lumMod val="85000"/>
            </a:schemeClr>
          </a:solidFill>
          <a:ln w="19050">
            <a:solidFill>
              <a:srgbClr val="FAD338"/>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B89C2B"/>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bg1"/>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bg1">
              <a:lumMod val="7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bg1"/>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bg1">
              <a:lumMod val="7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bg1"/>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bg1">
              <a:lumMod val="7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bg1"/>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bg1">
              <a:lumMod val="7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bg1"/>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bg1">
              <a:lumMod val="7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bg1"/>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bg1">
              <a:lumMod val="75000"/>
            </a:schemeClr>
          </a:solidFill>
          <a:ln w="19050">
            <a:solidFill>
              <a:srgbClr val="A8C71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8CA615"/>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bg1"/>
          </a:solidFill>
          <a:ln w="19050">
            <a:solidFill>
              <a:srgbClr val="0F1127"/>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bg1">
              <a:lumMod val="75000"/>
            </a:schemeClr>
          </a:solidFill>
          <a:ln w="19050">
            <a:solidFill>
              <a:srgbClr val="0F1127"/>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7777898594756406E-2"/>
          <c:y val="0.18007089947124122"/>
          <c:w val="0.94907407407407407"/>
          <c:h val="0.77736111111111106"/>
        </c:manualLayout>
      </c:layout>
      <c:barChart>
        <c:barDir val="bar"/>
        <c:grouping val="clustered"/>
        <c:varyColors val="0"/>
        <c:ser>
          <c:idx val="0"/>
          <c:order val="0"/>
          <c:tx>
            <c:strRef>
              <c:f>Draaitabellen!$D$3</c:f>
              <c:strCache>
                <c:ptCount val="1"/>
                <c:pt idx="0">
                  <c:v>Gemiddelde van 5-JAAR-AMBITIE
(leer)gemeenschap - %</c:v>
                </c:pt>
              </c:strCache>
            </c:strRef>
          </c:tx>
          <c:spPr>
            <a:solidFill>
              <a:schemeClr val="bg1"/>
            </a:solidFill>
            <a:ln w="19050">
              <a:solidFill>
                <a:srgbClr val="0F112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Draaitabellen!$D$4</c:f>
              <c:strCache>
                <c:ptCount val="1"/>
                <c:pt idx="0">
                  <c:v>Totaal</c:v>
                </c:pt>
              </c:strCache>
            </c:strRef>
          </c:cat>
          <c:val>
            <c:numRef>
              <c:f>Draaitabellen!$D$4</c:f>
              <c:numCache>
                <c:formatCode>0</c:formatCode>
                <c:ptCount val="1"/>
              </c:numCache>
            </c:numRef>
          </c:val>
          <c:extLst>
            <c:ext xmlns:c16="http://schemas.microsoft.com/office/drawing/2014/chart" uri="{C3380CC4-5D6E-409C-BE32-E72D297353CC}">
              <c16:uniqueId val="{00000000-F2B4-7549-91A8-2383517A2ACB}"/>
            </c:ext>
          </c:extLst>
        </c:ser>
        <c:ser>
          <c:idx val="1"/>
          <c:order val="1"/>
          <c:tx>
            <c:strRef>
              <c:f>Draaitabellen!$E$3</c:f>
              <c:strCache>
                <c:ptCount val="1"/>
                <c:pt idx="0">
                  <c:v>Gemiddelde van NU
(leer)gemeenschap - %</c:v>
                </c:pt>
              </c:strCache>
            </c:strRef>
          </c:tx>
          <c:spPr>
            <a:solidFill>
              <a:schemeClr val="bg1">
                <a:lumMod val="75000"/>
              </a:schemeClr>
            </a:solidFill>
            <a:ln w="19050">
              <a:solidFill>
                <a:srgbClr val="0F1127"/>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rgbClr val="0F1127"/>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Draaitabellen!$D$4</c:f>
              <c:strCache>
                <c:ptCount val="1"/>
                <c:pt idx="0">
                  <c:v>Totaal</c:v>
                </c:pt>
              </c:strCache>
            </c:strRef>
          </c:cat>
          <c:val>
            <c:numRef>
              <c:f>Draaitabellen!$E$4</c:f>
              <c:numCache>
                <c:formatCode>0</c:formatCode>
                <c:ptCount val="1"/>
              </c:numCache>
            </c:numRef>
          </c:val>
          <c:extLst>
            <c:ext xmlns:c16="http://schemas.microsoft.com/office/drawing/2014/chart" uri="{C3380CC4-5D6E-409C-BE32-E72D297353CC}">
              <c16:uniqueId val="{00000001-F2B4-7549-91A8-2383517A2ACB}"/>
            </c:ext>
          </c:extLst>
        </c:ser>
        <c:dLbls>
          <c:dLblPos val="outEnd"/>
          <c:showLegendKey val="0"/>
          <c:showVal val="1"/>
          <c:showCatName val="0"/>
          <c:showSerName val="0"/>
          <c:showPercent val="0"/>
          <c:showBubbleSize val="0"/>
        </c:dLbls>
        <c:gapWidth val="219"/>
        <c:axId val="1330850576"/>
        <c:axId val="1330852288"/>
      </c:barChart>
      <c:catAx>
        <c:axId val="1330850576"/>
        <c:scaling>
          <c:orientation val="minMax"/>
        </c:scaling>
        <c:delete val="1"/>
        <c:axPos val="l"/>
        <c:numFmt formatCode="General" sourceLinked="1"/>
        <c:majorTickMark val="none"/>
        <c:minorTickMark val="none"/>
        <c:tickLblPos val="nextTo"/>
        <c:crossAx val="1330852288"/>
        <c:crosses val="autoZero"/>
        <c:auto val="1"/>
        <c:lblAlgn val="ctr"/>
        <c:lblOffset val="100"/>
        <c:noMultiLvlLbl val="0"/>
      </c:catAx>
      <c:valAx>
        <c:axId val="1330852288"/>
        <c:scaling>
          <c:orientation val="minMax"/>
          <c:max val="120"/>
        </c:scaling>
        <c:delete val="1"/>
        <c:axPos val="b"/>
        <c:numFmt formatCode="0" sourceLinked="1"/>
        <c:majorTickMark val="out"/>
        <c:minorTickMark val="none"/>
        <c:tickLblPos val="nextTo"/>
        <c:crossAx val="1330850576"/>
        <c:crosses val="autoZero"/>
        <c:crossBetween val="between"/>
      </c:valAx>
      <c:spPr>
        <a:solidFill>
          <a:srgbClr val="F0F0B7"/>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A8C714"/>
    </a:solidFill>
    <a:ln w="9525" cap="flat" cmpd="sng" algn="ctr">
      <a:noFill/>
      <a:round/>
    </a:ln>
    <a:effectLst/>
  </c:spPr>
  <c:txPr>
    <a:bodyPr/>
    <a:lstStyle/>
    <a:p>
      <a:pPr>
        <a:defRPr/>
      </a:pPr>
      <a:endParaRPr lang="nl-NL"/>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3" Type="http://schemas.openxmlformats.org/officeDocument/2006/relationships/chart" Target="../charts/chart2.xml"/><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chart" Target="../charts/chart1.xml"/><Relationship Id="rId1" Type="http://schemas.openxmlformats.org/officeDocument/2006/relationships/image" Target="../media/image19.png"/><Relationship Id="rId6" Type="http://schemas.openxmlformats.org/officeDocument/2006/relationships/image" Target="../media/image11.png"/><Relationship Id="rId11" Type="http://schemas.openxmlformats.org/officeDocument/2006/relationships/image" Target="../media/image24.png"/><Relationship Id="rId5" Type="http://schemas.openxmlformats.org/officeDocument/2006/relationships/chart" Target="../charts/chart4.xml"/><Relationship Id="rId10" Type="http://schemas.openxmlformats.org/officeDocument/2006/relationships/image" Target="../media/image23.png"/><Relationship Id="rId4" Type="http://schemas.openxmlformats.org/officeDocument/2006/relationships/chart" Target="../charts/chart3.xml"/><Relationship Id="rId9"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386080</xdr:colOff>
      <xdr:row>13</xdr:row>
      <xdr:rowOff>111760</xdr:rowOff>
    </xdr:from>
    <xdr:to>
      <xdr:col>9</xdr:col>
      <xdr:colOff>683260</xdr:colOff>
      <xdr:row>27</xdr:row>
      <xdr:rowOff>27744</xdr:rowOff>
    </xdr:to>
    <xdr:pic>
      <xdr:nvPicPr>
        <xdr:cNvPr id="3" name="Afbeelding 2">
          <a:extLst>
            <a:ext uri="{FF2B5EF4-FFF2-40B4-BE49-F238E27FC236}">
              <a16:creationId xmlns:a16="http://schemas.microsoft.com/office/drawing/2014/main" id="{C7ED9116-BEEA-E147-9913-94FFF39B3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6080" y="5181600"/>
          <a:ext cx="7886700" cy="276078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243839</xdr:colOff>
      <xdr:row>34</xdr:row>
      <xdr:rowOff>40639</xdr:rowOff>
    </xdr:from>
    <xdr:to>
      <xdr:col>5</xdr:col>
      <xdr:colOff>191844</xdr:colOff>
      <xdr:row>46</xdr:row>
      <xdr:rowOff>162560</xdr:rowOff>
    </xdr:to>
    <xdr:pic>
      <xdr:nvPicPr>
        <xdr:cNvPr id="4" name="Afbeelding 3">
          <a:extLst>
            <a:ext uri="{FF2B5EF4-FFF2-40B4-BE49-F238E27FC236}">
              <a16:creationId xmlns:a16="http://schemas.microsoft.com/office/drawing/2014/main" id="{694694B5-81BB-764B-91BB-453CE8E0CD72}"/>
            </a:ext>
          </a:extLst>
        </xdr:cNvPr>
        <xdr:cNvPicPr>
          <a:picLocks noChangeAspect="1"/>
        </xdr:cNvPicPr>
      </xdr:nvPicPr>
      <xdr:blipFill rotWithShape="1">
        <a:blip xmlns:r="http://schemas.openxmlformats.org/officeDocument/2006/relationships" r:embed="rId2"/>
        <a:srcRect l="1462" t="7659" r="54084" b="43071"/>
        <a:stretch>
          <a:fillRect/>
        </a:stretch>
      </xdr:blipFill>
      <xdr:spPr>
        <a:xfrm>
          <a:off x="1087119" y="9824719"/>
          <a:ext cx="3321125" cy="256032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792480</xdr:colOff>
      <xdr:row>50</xdr:row>
      <xdr:rowOff>30480</xdr:rowOff>
    </xdr:from>
    <xdr:to>
      <xdr:col>12</xdr:col>
      <xdr:colOff>619760</xdr:colOff>
      <xdr:row>61</xdr:row>
      <xdr:rowOff>168062</xdr:rowOff>
    </xdr:to>
    <xdr:pic>
      <xdr:nvPicPr>
        <xdr:cNvPr id="5" name="Afbeelding 4">
          <a:extLst>
            <a:ext uri="{FF2B5EF4-FFF2-40B4-BE49-F238E27FC236}">
              <a16:creationId xmlns:a16="http://schemas.microsoft.com/office/drawing/2014/main" id="{0894A5EA-0521-3645-836F-36215DD39A3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04" t="7888"/>
        <a:stretch>
          <a:fillRect/>
        </a:stretch>
      </xdr:blipFill>
      <xdr:spPr>
        <a:xfrm>
          <a:off x="792480" y="13065760"/>
          <a:ext cx="9946640" cy="237278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2</xdr:col>
      <xdr:colOff>325120</xdr:colOff>
      <xdr:row>41</xdr:row>
      <xdr:rowOff>40640</xdr:rowOff>
    </xdr:from>
    <xdr:to>
      <xdr:col>2</xdr:col>
      <xdr:colOff>335280</xdr:colOff>
      <xdr:row>50</xdr:row>
      <xdr:rowOff>152400</xdr:rowOff>
    </xdr:to>
    <xdr:cxnSp macro="">
      <xdr:nvCxnSpPr>
        <xdr:cNvPr id="6" name="Rechte verbindingslijn met pijl 5">
          <a:extLst>
            <a:ext uri="{FF2B5EF4-FFF2-40B4-BE49-F238E27FC236}">
              <a16:creationId xmlns:a16="http://schemas.microsoft.com/office/drawing/2014/main" id="{B31A5A7D-80CA-A242-9149-1B1E53EC017B}"/>
            </a:ext>
          </a:extLst>
        </xdr:cNvPr>
        <xdr:cNvCxnSpPr/>
      </xdr:nvCxnSpPr>
      <xdr:spPr>
        <a:xfrm>
          <a:off x="2011680" y="11247120"/>
          <a:ext cx="10160" cy="1940560"/>
        </a:xfrm>
        <a:prstGeom prst="straightConnector1">
          <a:avLst/>
        </a:prstGeom>
        <a:ln w="76200">
          <a:solidFill>
            <a:schemeClr val="bg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375920</xdr:colOff>
      <xdr:row>73</xdr:row>
      <xdr:rowOff>142240</xdr:rowOff>
    </xdr:from>
    <xdr:to>
      <xdr:col>11</xdr:col>
      <xdr:colOff>40640</xdr:colOff>
      <xdr:row>96</xdr:row>
      <xdr:rowOff>10160</xdr:rowOff>
    </xdr:to>
    <xdr:pic>
      <xdr:nvPicPr>
        <xdr:cNvPr id="7" name="Afbeelding 6">
          <a:extLst>
            <a:ext uri="{FF2B5EF4-FFF2-40B4-BE49-F238E27FC236}">
              <a16:creationId xmlns:a16="http://schemas.microsoft.com/office/drawing/2014/main" id="{259E7BBC-625B-984B-9127-CA37BAD716EB}"/>
            </a:ext>
          </a:extLst>
        </xdr:cNvPr>
        <xdr:cNvPicPr>
          <a:picLocks noChangeAspect="1"/>
        </xdr:cNvPicPr>
      </xdr:nvPicPr>
      <xdr:blipFill rotWithShape="1">
        <a:blip xmlns:r="http://schemas.openxmlformats.org/officeDocument/2006/relationships" r:embed="rId2"/>
        <a:srcRect l="1462" t="8197" r="1586" b="4406"/>
        <a:stretch>
          <a:fillRect/>
        </a:stretch>
      </xdr:blipFill>
      <xdr:spPr>
        <a:xfrm>
          <a:off x="2062480" y="18074640"/>
          <a:ext cx="7254240" cy="454152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8</xdr:col>
      <xdr:colOff>330200</xdr:colOff>
      <xdr:row>0</xdr:row>
      <xdr:rowOff>76200</xdr:rowOff>
    </xdr:from>
    <xdr:to>
      <xdr:col>12</xdr:col>
      <xdr:colOff>735786</xdr:colOff>
      <xdr:row>3</xdr:row>
      <xdr:rowOff>100852</xdr:rowOff>
    </xdr:to>
    <xdr:pic>
      <xdr:nvPicPr>
        <xdr:cNvPr id="8" name="Afbeelding 7">
          <a:extLst>
            <a:ext uri="{FF2B5EF4-FFF2-40B4-BE49-F238E27FC236}">
              <a16:creationId xmlns:a16="http://schemas.microsoft.com/office/drawing/2014/main" id="{B0B2FCA9-7D68-2942-B134-B231CE22FA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7035800" y="76200"/>
          <a:ext cx="3758386" cy="1231152"/>
        </a:xfrm>
        <a:prstGeom prst="rect">
          <a:avLst/>
        </a:prstGeom>
      </xdr:spPr>
    </xdr:pic>
    <xdr:clientData/>
  </xdr:twoCellAnchor>
  <xdr:twoCellAnchor editAs="oneCell">
    <xdr:from>
      <xdr:col>0</xdr:col>
      <xdr:colOff>731520</xdr:colOff>
      <xdr:row>99</xdr:row>
      <xdr:rowOff>152399</xdr:rowOff>
    </xdr:from>
    <xdr:to>
      <xdr:col>6</xdr:col>
      <xdr:colOff>142240</xdr:colOff>
      <xdr:row>106</xdr:row>
      <xdr:rowOff>152400</xdr:rowOff>
    </xdr:to>
    <xdr:pic>
      <xdr:nvPicPr>
        <xdr:cNvPr id="11" name="Afbeelding 10">
          <a:extLst>
            <a:ext uri="{FF2B5EF4-FFF2-40B4-BE49-F238E27FC236}">
              <a16:creationId xmlns:a16="http://schemas.microsoft.com/office/drawing/2014/main" id="{4C040786-9073-1F19-7C31-6E515BFB165B}"/>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4329" t="6623" r="433" b="42777"/>
        <a:stretch>
          <a:fillRect/>
        </a:stretch>
      </xdr:blipFill>
      <xdr:spPr>
        <a:xfrm>
          <a:off x="731520" y="23642319"/>
          <a:ext cx="4470400" cy="1422401"/>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2</xdr:col>
      <xdr:colOff>548640</xdr:colOff>
      <xdr:row>87</xdr:row>
      <xdr:rowOff>111760</xdr:rowOff>
    </xdr:from>
    <xdr:to>
      <xdr:col>3</xdr:col>
      <xdr:colOff>182880</xdr:colOff>
      <xdr:row>100</xdr:row>
      <xdr:rowOff>91440</xdr:rowOff>
    </xdr:to>
    <xdr:cxnSp macro="">
      <xdr:nvCxnSpPr>
        <xdr:cNvPr id="12" name="Rechte verbindingslijn met pijl 11">
          <a:extLst>
            <a:ext uri="{FF2B5EF4-FFF2-40B4-BE49-F238E27FC236}">
              <a16:creationId xmlns:a16="http://schemas.microsoft.com/office/drawing/2014/main" id="{41ECC84E-5062-0D4C-BB6F-A9B6CCC67CEC}"/>
            </a:ext>
          </a:extLst>
        </xdr:cNvPr>
        <xdr:cNvCxnSpPr/>
      </xdr:nvCxnSpPr>
      <xdr:spPr>
        <a:xfrm>
          <a:off x="2235200" y="20888960"/>
          <a:ext cx="477520" cy="2621280"/>
        </a:xfrm>
        <a:prstGeom prst="straightConnector1">
          <a:avLst/>
        </a:prstGeom>
        <a:ln w="76200">
          <a:solidFill>
            <a:schemeClr val="bg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203200</xdr:colOff>
      <xdr:row>75</xdr:row>
      <xdr:rowOff>40640</xdr:rowOff>
    </xdr:from>
    <xdr:to>
      <xdr:col>6</xdr:col>
      <xdr:colOff>670560</xdr:colOff>
      <xdr:row>100</xdr:row>
      <xdr:rowOff>60960</xdr:rowOff>
    </xdr:to>
    <xdr:cxnSp macro="">
      <xdr:nvCxnSpPr>
        <xdr:cNvPr id="14" name="Rechte verbindingslijn met pijl 13">
          <a:extLst>
            <a:ext uri="{FF2B5EF4-FFF2-40B4-BE49-F238E27FC236}">
              <a16:creationId xmlns:a16="http://schemas.microsoft.com/office/drawing/2014/main" id="{1561F6E2-9795-ED4C-97F5-D0E53CC5F216}"/>
            </a:ext>
          </a:extLst>
        </xdr:cNvPr>
        <xdr:cNvCxnSpPr/>
      </xdr:nvCxnSpPr>
      <xdr:spPr>
        <a:xfrm flipH="1">
          <a:off x="3576320" y="18379440"/>
          <a:ext cx="2153920" cy="5100320"/>
        </a:xfrm>
        <a:prstGeom prst="straightConnector1">
          <a:avLst/>
        </a:prstGeom>
        <a:ln w="76200">
          <a:solidFill>
            <a:schemeClr val="bg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223520</xdr:colOff>
      <xdr:row>86</xdr:row>
      <xdr:rowOff>50800</xdr:rowOff>
    </xdr:from>
    <xdr:to>
      <xdr:col>6</xdr:col>
      <xdr:colOff>660400</xdr:colOff>
      <xdr:row>100</xdr:row>
      <xdr:rowOff>111760</xdr:rowOff>
    </xdr:to>
    <xdr:cxnSp macro="">
      <xdr:nvCxnSpPr>
        <xdr:cNvPr id="18" name="Rechte verbindingslijn met pijl 17">
          <a:extLst>
            <a:ext uri="{FF2B5EF4-FFF2-40B4-BE49-F238E27FC236}">
              <a16:creationId xmlns:a16="http://schemas.microsoft.com/office/drawing/2014/main" id="{94A4185F-1448-4940-A174-48413CA8F9CD}"/>
            </a:ext>
          </a:extLst>
        </xdr:cNvPr>
        <xdr:cNvCxnSpPr/>
      </xdr:nvCxnSpPr>
      <xdr:spPr>
        <a:xfrm flipH="1">
          <a:off x="4439920" y="20624800"/>
          <a:ext cx="1280160" cy="2905760"/>
        </a:xfrm>
        <a:prstGeom prst="straightConnector1">
          <a:avLst/>
        </a:prstGeom>
        <a:ln w="76200">
          <a:solidFill>
            <a:schemeClr val="bg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81280</xdr:colOff>
      <xdr:row>75</xdr:row>
      <xdr:rowOff>20320</xdr:rowOff>
    </xdr:from>
    <xdr:to>
      <xdr:col>2</xdr:col>
      <xdr:colOff>518160</xdr:colOff>
      <xdr:row>100</xdr:row>
      <xdr:rowOff>30480</xdr:rowOff>
    </xdr:to>
    <xdr:cxnSp macro="">
      <xdr:nvCxnSpPr>
        <xdr:cNvPr id="26" name="Rechte verbindingslijn met pijl 25">
          <a:extLst>
            <a:ext uri="{FF2B5EF4-FFF2-40B4-BE49-F238E27FC236}">
              <a16:creationId xmlns:a16="http://schemas.microsoft.com/office/drawing/2014/main" id="{8D3D642D-A1B6-8D4D-A304-554A64E718B3}"/>
            </a:ext>
          </a:extLst>
        </xdr:cNvPr>
        <xdr:cNvCxnSpPr/>
      </xdr:nvCxnSpPr>
      <xdr:spPr>
        <a:xfrm flipH="1">
          <a:off x="1767840" y="18359120"/>
          <a:ext cx="436880" cy="5090160"/>
        </a:xfrm>
        <a:prstGeom prst="straightConnector1">
          <a:avLst/>
        </a:prstGeom>
        <a:ln w="76200">
          <a:solidFill>
            <a:schemeClr val="bg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345440</xdr:colOff>
      <xdr:row>116</xdr:row>
      <xdr:rowOff>101601</xdr:rowOff>
    </xdr:from>
    <xdr:to>
      <xdr:col>4</xdr:col>
      <xdr:colOff>670560</xdr:colOff>
      <xdr:row>127</xdr:row>
      <xdr:rowOff>50801</xdr:rowOff>
    </xdr:to>
    <xdr:pic>
      <xdr:nvPicPr>
        <xdr:cNvPr id="33" name="Afbeelding 32">
          <a:extLst>
            <a:ext uri="{FF2B5EF4-FFF2-40B4-BE49-F238E27FC236}">
              <a16:creationId xmlns:a16="http://schemas.microsoft.com/office/drawing/2014/main" id="{9D97CEF3-6472-CC4B-BCE3-207F8A6426AA}"/>
            </a:ext>
          </a:extLst>
        </xdr:cNvPr>
        <xdr:cNvPicPr>
          <a:picLocks noChangeAspect="1"/>
        </xdr:cNvPicPr>
      </xdr:nvPicPr>
      <xdr:blipFill rotWithShape="1">
        <a:blip xmlns:r="http://schemas.openxmlformats.org/officeDocument/2006/relationships" r:embed="rId2"/>
        <a:srcRect l="509" t="55560" r="49989" b="2404"/>
        <a:stretch>
          <a:fillRect/>
        </a:stretch>
      </xdr:blipFill>
      <xdr:spPr>
        <a:xfrm>
          <a:off x="345440" y="27096721"/>
          <a:ext cx="3698240" cy="21844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5</xdr:col>
      <xdr:colOff>275635</xdr:colOff>
      <xdr:row>116</xdr:row>
      <xdr:rowOff>101601</xdr:rowOff>
    </xdr:from>
    <xdr:to>
      <xdr:col>12</xdr:col>
      <xdr:colOff>467360</xdr:colOff>
      <xdr:row>141</xdr:row>
      <xdr:rowOff>111760</xdr:rowOff>
    </xdr:to>
    <xdr:pic>
      <xdr:nvPicPr>
        <xdr:cNvPr id="35" name="Afbeelding 34">
          <a:extLst>
            <a:ext uri="{FF2B5EF4-FFF2-40B4-BE49-F238E27FC236}">
              <a16:creationId xmlns:a16="http://schemas.microsoft.com/office/drawing/2014/main" id="{EA47CEBB-327D-68D7-306B-AFF8AC00CDF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92035" y="27096721"/>
          <a:ext cx="6094685" cy="509015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254000</xdr:colOff>
      <xdr:row>150</xdr:row>
      <xdr:rowOff>193040</xdr:rowOff>
    </xdr:from>
    <xdr:to>
      <xdr:col>9</xdr:col>
      <xdr:colOff>436880</xdr:colOff>
      <xdr:row>156</xdr:row>
      <xdr:rowOff>34167</xdr:rowOff>
    </xdr:to>
    <xdr:pic>
      <xdr:nvPicPr>
        <xdr:cNvPr id="13" name="Afbeelding 12">
          <a:extLst>
            <a:ext uri="{FF2B5EF4-FFF2-40B4-BE49-F238E27FC236}">
              <a16:creationId xmlns:a16="http://schemas.microsoft.com/office/drawing/2014/main" id="{54F3F480-6CDC-105F-2B17-EBA41A026AA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54000" y="35214560"/>
          <a:ext cx="7772400" cy="1060327"/>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2</xdr:col>
      <xdr:colOff>487680</xdr:colOff>
      <xdr:row>152</xdr:row>
      <xdr:rowOff>30480</xdr:rowOff>
    </xdr:from>
    <xdr:to>
      <xdr:col>3</xdr:col>
      <xdr:colOff>528320</xdr:colOff>
      <xdr:row>156</xdr:row>
      <xdr:rowOff>121920</xdr:rowOff>
    </xdr:to>
    <xdr:sp macro="" textlink="">
      <xdr:nvSpPr>
        <xdr:cNvPr id="15" name="Ovaal 14">
          <a:extLst>
            <a:ext uri="{FF2B5EF4-FFF2-40B4-BE49-F238E27FC236}">
              <a16:creationId xmlns:a16="http://schemas.microsoft.com/office/drawing/2014/main" id="{683A684C-1877-9CDE-4EE9-2DF0E5E20662}"/>
            </a:ext>
          </a:extLst>
        </xdr:cNvPr>
        <xdr:cNvSpPr/>
      </xdr:nvSpPr>
      <xdr:spPr>
        <a:xfrm>
          <a:off x="2174240" y="35458400"/>
          <a:ext cx="883920" cy="904240"/>
        </a:xfrm>
        <a:prstGeom prst="ellipse">
          <a:avLst/>
        </a:prstGeom>
        <a:noFill/>
        <a:ln w="38100">
          <a:solidFill>
            <a:srgbClr val="DA599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0</xdr:col>
      <xdr:colOff>416560</xdr:colOff>
      <xdr:row>167</xdr:row>
      <xdr:rowOff>142240</xdr:rowOff>
    </xdr:from>
    <xdr:to>
      <xdr:col>4</xdr:col>
      <xdr:colOff>701040</xdr:colOff>
      <xdr:row>179</xdr:row>
      <xdr:rowOff>40640</xdr:rowOff>
    </xdr:to>
    <xdr:pic>
      <xdr:nvPicPr>
        <xdr:cNvPr id="16" name="Afbeelding 15">
          <a:extLst>
            <a:ext uri="{FF2B5EF4-FFF2-40B4-BE49-F238E27FC236}">
              <a16:creationId xmlns:a16="http://schemas.microsoft.com/office/drawing/2014/main" id="{498BAE93-4E79-ED47-85DD-D617E433A3B3}"/>
            </a:ext>
          </a:extLst>
        </xdr:cNvPr>
        <xdr:cNvPicPr>
          <a:picLocks noChangeAspect="1"/>
        </xdr:cNvPicPr>
      </xdr:nvPicPr>
      <xdr:blipFill rotWithShape="1">
        <a:blip xmlns:r="http://schemas.openxmlformats.org/officeDocument/2006/relationships" r:embed="rId2"/>
        <a:srcRect l="49531" t="8197" r="1586" b="46833"/>
        <a:stretch>
          <a:fillRect/>
        </a:stretch>
      </xdr:blipFill>
      <xdr:spPr>
        <a:xfrm>
          <a:off x="416560" y="39441120"/>
          <a:ext cx="3657600" cy="233680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416560</xdr:colOff>
      <xdr:row>182</xdr:row>
      <xdr:rowOff>132080</xdr:rowOff>
    </xdr:from>
    <xdr:to>
      <xdr:col>11</xdr:col>
      <xdr:colOff>80232</xdr:colOff>
      <xdr:row>211</xdr:row>
      <xdr:rowOff>20320</xdr:rowOff>
    </xdr:to>
    <xdr:pic>
      <xdr:nvPicPr>
        <xdr:cNvPr id="19" name="Afbeelding 18">
          <a:extLst>
            <a:ext uri="{FF2B5EF4-FFF2-40B4-BE49-F238E27FC236}">
              <a16:creationId xmlns:a16="http://schemas.microsoft.com/office/drawing/2014/main" id="{FE6A5980-BECC-938B-F688-6AE15DB318C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6560" y="42478960"/>
          <a:ext cx="8939752" cy="5781040"/>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0</xdr:col>
      <xdr:colOff>447040</xdr:colOff>
      <xdr:row>231</xdr:row>
      <xdr:rowOff>162560</xdr:rowOff>
    </xdr:from>
    <xdr:ext cx="3657600" cy="1524000"/>
    <xdr:pic>
      <xdr:nvPicPr>
        <xdr:cNvPr id="20" name="Afbeelding 19">
          <a:extLst>
            <a:ext uri="{FF2B5EF4-FFF2-40B4-BE49-F238E27FC236}">
              <a16:creationId xmlns:a16="http://schemas.microsoft.com/office/drawing/2014/main" id="{64BA3CEB-4A20-734B-9172-9A7921391283}"/>
            </a:ext>
          </a:extLst>
        </xdr:cNvPr>
        <xdr:cNvPicPr>
          <a:picLocks noChangeAspect="1"/>
        </xdr:cNvPicPr>
      </xdr:nvPicPr>
      <xdr:blipFill rotWithShape="1">
        <a:blip xmlns:r="http://schemas.openxmlformats.org/officeDocument/2006/relationships" r:embed="rId2"/>
        <a:srcRect l="49697" t="51994" r="1420" b="18678"/>
        <a:stretch>
          <a:fillRect/>
        </a:stretch>
      </xdr:blipFill>
      <xdr:spPr>
        <a:xfrm>
          <a:off x="447040" y="53157120"/>
          <a:ext cx="3657600" cy="152400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0</xdr:col>
      <xdr:colOff>436880</xdr:colOff>
      <xdr:row>242</xdr:row>
      <xdr:rowOff>107947</xdr:rowOff>
    </xdr:from>
    <xdr:ext cx="8939752" cy="5605785"/>
    <xdr:pic>
      <xdr:nvPicPr>
        <xdr:cNvPr id="21" name="Afbeelding 20">
          <a:extLst>
            <a:ext uri="{FF2B5EF4-FFF2-40B4-BE49-F238E27FC236}">
              <a16:creationId xmlns:a16="http://schemas.microsoft.com/office/drawing/2014/main" id="{97B4184F-F316-6B46-BBAA-F2FBFE2617D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36880" y="55794907"/>
          <a:ext cx="8939752" cy="5605785"/>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5</xdr:col>
      <xdr:colOff>264160</xdr:colOff>
      <xdr:row>279</xdr:row>
      <xdr:rowOff>193676</xdr:rowOff>
    </xdr:from>
    <xdr:to>
      <xdr:col>12</xdr:col>
      <xdr:colOff>484288</xdr:colOff>
      <xdr:row>297</xdr:row>
      <xdr:rowOff>89230</xdr:rowOff>
    </xdr:to>
    <xdr:pic>
      <xdr:nvPicPr>
        <xdr:cNvPr id="23" name="Afbeelding 22">
          <a:extLst>
            <a:ext uri="{FF2B5EF4-FFF2-40B4-BE49-F238E27FC236}">
              <a16:creationId xmlns:a16="http://schemas.microsoft.com/office/drawing/2014/main" id="{4D78BC76-D36D-0932-377F-3739BDE8376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80560" y="63439676"/>
          <a:ext cx="6123088" cy="35531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241440</xdr:colOff>
      <xdr:row>279</xdr:row>
      <xdr:rowOff>193676</xdr:rowOff>
    </xdr:from>
    <xdr:to>
      <xdr:col>4</xdr:col>
      <xdr:colOff>568960</xdr:colOff>
      <xdr:row>302</xdr:row>
      <xdr:rowOff>170354</xdr:rowOff>
    </xdr:to>
    <xdr:pic>
      <xdr:nvPicPr>
        <xdr:cNvPr id="25" name="Afbeelding 24">
          <a:extLst>
            <a:ext uri="{FF2B5EF4-FFF2-40B4-BE49-F238E27FC236}">
              <a16:creationId xmlns:a16="http://schemas.microsoft.com/office/drawing/2014/main" id="{C349DF5B-B4AF-2F08-C6EF-A77041599F01}"/>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r="33958"/>
        <a:stretch>
          <a:fillRect/>
        </a:stretch>
      </xdr:blipFill>
      <xdr:spPr>
        <a:xfrm>
          <a:off x="241440" y="63439676"/>
          <a:ext cx="3700640" cy="465027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457200</xdr:colOff>
      <xdr:row>289</xdr:row>
      <xdr:rowOff>101600</xdr:rowOff>
    </xdr:from>
    <xdr:to>
      <xdr:col>9</xdr:col>
      <xdr:colOff>294640</xdr:colOff>
      <xdr:row>291</xdr:row>
      <xdr:rowOff>81280</xdr:rowOff>
    </xdr:to>
    <xdr:sp macro="" textlink="">
      <xdr:nvSpPr>
        <xdr:cNvPr id="32" name="Ovaal 31">
          <a:extLst>
            <a:ext uri="{FF2B5EF4-FFF2-40B4-BE49-F238E27FC236}">
              <a16:creationId xmlns:a16="http://schemas.microsoft.com/office/drawing/2014/main" id="{8E37C0AC-860B-B04E-BE92-FC74A38EBEA3}"/>
            </a:ext>
          </a:extLst>
        </xdr:cNvPr>
        <xdr:cNvSpPr/>
      </xdr:nvSpPr>
      <xdr:spPr>
        <a:xfrm>
          <a:off x="7203440" y="65379600"/>
          <a:ext cx="680720" cy="386080"/>
        </a:xfrm>
        <a:prstGeom prst="ellipse">
          <a:avLst/>
        </a:prstGeom>
        <a:noFill/>
        <a:ln w="38100">
          <a:solidFill>
            <a:srgbClr val="DA599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9</xdr:col>
      <xdr:colOff>325120</xdr:colOff>
      <xdr:row>290</xdr:row>
      <xdr:rowOff>162560</xdr:rowOff>
    </xdr:from>
    <xdr:to>
      <xdr:col>10</xdr:col>
      <xdr:colOff>162560</xdr:colOff>
      <xdr:row>292</xdr:row>
      <xdr:rowOff>142240</xdr:rowOff>
    </xdr:to>
    <xdr:sp macro="" textlink="">
      <xdr:nvSpPr>
        <xdr:cNvPr id="34" name="Ovaal 33">
          <a:extLst>
            <a:ext uri="{FF2B5EF4-FFF2-40B4-BE49-F238E27FC236}">
              <a16:creationId xmlns:a16="http://schemas.microsoft.com/office/drawing/2014/main" id="{BC9E5085-B77D-9441-BA93-B3E39D413D4B}"/>
            </a:ext>
          </a:extLst>
        </xdr:cNvPr>
        <xdr:cNvSpPr/>
      </xdr:nvSpPr>
      <xdr:spPr>
        <a:xfrm>
          <a:off x="7914640" y="65643760"/>
          <a:ext cx="680720" cy="386080"/>
        </a:xfrm>
        <a:prstGeom prst="ellipse">
          <a:avLst/>
        </a:prstGeom>
        <a:noFill/>
        <a:ln w="38100">
          <a:solidFill>
            <a:srgbClr val="DA599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142240</xdr:colOff>
      <xdr:row>285</xdr:row>
      <xdr:rowOff>132080</xdr:rowOff>
    </xdr:from>
    <xdr:to>
      <xdr:col>1</xdr:col>
      <xdr:colOff>822960</xdr:colOff>
      <xdr:row>287</xdr:row>
      <xdr:rowOff>111760</xdr:rowOff>
    </xdr:to>
    <xdr:sp macro="" textlink="">
      <xdr:nvSpPr>
        <xdr:cNvPr id="36" name="Ovaal 35">
          <a:extLst>
            <a:ext uri="{FF2B5EF4-FFF2-40B4-BE49-F238E27FC236}">
              <a16:creationId xmlns:a16="http://schemas.microsoft.com/office/drawing/2014/main" id="{69A8DFB9-239A-F84D-B27D-8F37E8062D89}"/>
            </a:ext>
          </a:extLst>
        </xdr:cNvPr>
        <xdr:cNvSpPr/>
      </xdr:nvSpPr>
      <xdr:spPr>
        <a:xfrm>
          <a:off x="985520" y="64597280"/>
          <a:ext cx="680720" cy="386080"/>
        </a:xfrm>
        <a:prstGeom prst="ellipse">
          <a:avLst/>
        </a:prstGeom>
        <a:noFill/>
        <a:ln w="38100">
          <a:solidFill>
            <a:srgbClr val="DA599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xdr:col>
      <xdr:colOff>0</xdr:colOff>
      <xdr:row>279</xdr:row>
      <xdr:rowOff>91440</xdr:rowOff>
    </xdr:from>
    <xdr:to>
      <xdr:col>1</xdr:col>
      <xdr:colOff>680720</xdr:colOff>
      <xdr:row>281</xdr:row>
      <xdr:rowOff>71120</xdr:rowOff>
    </xdr:to>
    <xdr:sp macro="" textlink="">
      <xdr:nvSpPr>
        <xdr:cNvPr id="37" name="Ovaal 36">
          <a:extLst>
            <a:ext uri="{FF2B5EF4-FFF2-40B4-BE49-F238E27FC236}">
              <a16:creationId xmlns:a16="http://schemas.microsoft.com/office/drawing/2014/main" id="{29743BB0-43D8-0144-8F4D-B6A63B94240B}"/>
            </a:ext>
          </a:extLst>
        </xdr:cNvPr>
        <xdr:cNvSpPr/>
      </xdr:nvSpPr>
      <xdr:spPr>
        <a:xfrm>
          <a:off x="843280" y="63337440"/>
          <a:ext cx="680720" cy="386080"/>
        </a:xfrm>
        <a:prstGeom prst="ellipse">
          <a:avLst/>
        </a:prstGeom>
        <a:noFill/>
        <a:ln w="38100">
          <a:solidFill>
            <a:srgbClr val="DA599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336052</xdr:colOff>
      <xdr:row>47</xdr:row>
      <xdr:rowOff>166310</xdr:rowOff>
    </xdr:from>
    <xdr:to>
      <xdr:col>17</xdr:col>
      <xdr:colOff>151503</xdr:colOff>
      <xdr:row>85</xdr:row>
      <xdr:rowOff>954532</xdr:rowOff>
    </xdr:to>
    <xdr:grpSp>
      <xdr:nvGrpSpPr>
        <xdr:cNvPr id="22" name="Groep 21">
          <a:extLst>
            <a:ext uri="{FF2B5EF4-FFF2-40B4-BE49-F238E27FC236}">
              <a16:creationId xmlns:a16="http://schemas.microsoft.com/office/drawing/2014/main" id="{9578F919-95C2-B144-BED1-E4E9B02DBA0C}"/>
            </a:ext>
          </a:extLst>
        </xdr:cNvPr>
        <xdr:cNvGrpSpPr/>
      </xdr:nvGrpSpPr>
      <xdr:grpSpPr>
        <a:xfrm>
          <a:off x="3502585" y="19470310"/>
          <a:ext cx="14564385" cy="8509822"/>
          <a:chOff x="1671696" y="1811867"/>
          <a:chExt cx="15185377" cy="8579237"/>
        </a:xfrm>
      </xdr:grpSpPr>
      <xdr:pic>
        <xdr:nvPicPr>
          <xdr:cNvPr id="23" name="Afbeelding 22">
            <a:extLst>
              <a:ext uri="{FF2B5EF4-FFF2-40B4-BE49-F238E27FC236}">
                <a16:creationId xmlns:a16="http://schemas.microsoft.com/office/drawing/2014/main" id="{2956DBEA-56C3-B1AE-1F1A-1D9C6E5CFF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83" t="15937" r="6862" b="15663"/>
          <a:stretch>
            <a:fillRect/>
          </a:stretch>
        </xdr:blipFill>
        <xdr:spPr>
          <a:xfrm>
            <a:off x="1671696" y="1811867"/>
            <a:ext cx="15185377" cy="8579237"/>
          </a:xfrm>
          <a:prstGeom prst="rect">
            <a:avLst/>
          </a:prstGeom>
        </xdr:spPr>
      </xdr:pic>
      <xdr:graphicFrame macro="">
        <xdr:nvGraphicFramePr>
          <xdr:cNvPr id="24" name="Grafiek 23">
            <a:extLst>
              <a:ext uri="{FF2B5EF4-FFF2-40B4-BE49-F238E27FC236}">
                <a16:creationId xmlns:a16="http://schemas.microsoft.com/office/drawing/2014/main" id="{D9126C86-79CF-5313-2D38-D63579AD057D}"/>
              </a:ext>
            </a:extLst>
          </xdr:cNvPr>
          <xdr:cNvGraphicFramePr/>
        </xdr:nvGraphicFramePr>
        <xdr:xfrm>
          <a:off x="4759533" y="2743106"/>
          <a:ext cx="3899194" cy="302582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25" name="Grafiek 24">
            <a:extLst>
              <a:ext uri="{FF2B5EF4-FFF2-40B4-BE49-F238E27FC236}">
                <a16:creationId xmlns:a16="http://schemas.microsoft.com/office/drawing/2014/main" id="{BE2B07AF-B6E2-0E74-06FB-0157AD3A3C23}"/>
              </a:ext>
            </a:extLst>
          </xdr:cNvPr>
          <xdr:cNvGraphicFramePr/>
        </xdr:nvGraphicFramePr>
        <xdr:xfrm>
          <a:off x="4750860" y="6379540"/>
          <a:ext cx="3897752" cy="302253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6" name="Grafiek 25">
            <a:extLst>
              <a:ext uri="{FF2B5EF4-FFF2-40B4-BE49-F238E27FC236}">
                <a16:creationId xmlns:a16="http://schemas.microsoft.com/office/drawing/2014/main" id="{3425E124-CF9D-8467-6DDA-DB5B50F83CCD}"/>
              </a:ext>
            </a:extLst>
          </xdr:cNvPr>
          <xdr:cNvGraphicFramePr/>
        </xdr:nvGraphicFramePr>
        <xdr:xfrm>
          <a:off x="9447129" y="6379540"/>
          <a:ext cx="3896815" cy="3023372"/>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7" name="Grafiek 26">
            <a:extLst>
              <a:ext uri="{FF2B5EF4-FFF2-40B4-BE49-F238E27FC236}">
                <a16:creationId xmlns:a16="http://schemas.microsoft.com/office/drawing/2014/main" id="{BE1BEFEC-14E0-4B7A-E3A4-B3470672F8E9}"/>
              </a:ext>
            </a:extLst>
          </xdr:cNvPr>
          <xdr:cNvGraphicFramePr/>
        </xdr:nvGraphicFramePr>
        <xdr:xfrm>
          <a:off x="9447129" y="2743106"/>
          <a:ext cx="3896815" cy="3023697"/>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editAs="oneCell">
    <xdr:from>
      <xdr:col>16</xdr:col>
      <xdr:colOff>562999</xdr:colOff>
      <xdr:row>2</xdr:row>
      <xdr:rowOff>0</xdr:rowOff>
    </xdr:from>
    <xdr:to>
      <xdr:col>19</xdr:col>
      <xdr:colOff>0</xdr:colOff>
      <xdr:row>6</xdr:row>
      <xdr:rowOff>146904</xdr:rowOff>
    </xdr:to>
    <xdr:pic>
      <xdr:nvPicPr>
        <xdr:cNvPr id="6" name="Afbeelding 5">
          <a:extLst>
            <a:ext uri="{FF2B5EF4-FFF2-40B4-BE49-F238E27FC236}">
              <a16:creationId xmlns:a16="http://schemas.microsoft.com/office/drawing/2014/main" id="{751A3624-92C3-F641-AC0D-39933276D14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6416832" y="677333"/>
          <a:ext cx="3733835" cy="1184070"/>
        </a:xfrm>
        <a:prstGeom prst="rect">
          <a:avLst/>
        </a:prstGeom>
      </xdr:spPr>
    </xdr:pic>
    <xdr:clientData/>
  </xdr:twoCellAnchor>
  <xdr:oneCellAnchor>
    <xdr:from>
      <xdr:col>16</xdr:col>
      <xdr:colOff>550877</xdr:colOff>
      <xdr:row>99</xdr:row>
      <xdr:rowOff>0</xdr:rowOff>
    </xdr:from>
    <xdr:ext cx="3745957" cy="1178874"/>
    <xdr:pic>
      <xdr:nvPicPr>
        <xdr:cNvPr id="8" name="Afbeelding 7">
          <a:extLst>
            <a:ext uri="{FF2B5EF4-FFF2-40B4-BE49-F238E27FC236}">
              <a16:creationId xmlns:a16="http://schemas.microsoft.com/office/drawing/2014/main" id="{EFA8CE16-7BFB-8C43-8A74-17559AEEE87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404710" y="32363833"/>
          <a:ext cx="3745957" cy="1178874"/>
        </a:xfrm>
        <a:prstGeom prst="rect">
          <a:avLst/>
        </a:prstGeom>
      </xdr:spPr>
    </xdr:pic>
    <xdr:clientData/>
  </xdr:oneCellAnchor>
  <xdr:oneCellAnchor>
    <xdr:from>
      <xdr:col>16</xdr:col>
      <xdr:colOff>550877</xdr:colOff>
      <xdr:row>146</xdr:row>
      <xdr:rowOff>0</xdr:rowOff>
    </xdr:from>
    <xdr:ext cx="3745957" cy="1178874"/>
    <xdr:pic>
      <xdr:nvPicPr>
        <xdr:cNvPr id="9" name="Afbeelding 8">
          <a:extLst>
            <a:ext uri="{FF2B5EF4-FFF2-40B4-BE49-F238E27FC236}">
              <a16:creationId xmlns:a16="http://schemas.microsoft.com/office/drawing/2014/main" id="{B14028FF-96F3-884E-AB33-5CFC708324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404710" y="48302333"/>
          <a:ext cx="3745957" cy="1178874"/>
        </a:xfrm>
        <a:prstGeom prst="rect">
          <a:avLst/>
        </a:prstGeom>
      </xdr:spPr>
    </xdr:pic>
    <xdr:clientData/>
  </xdr:oneCellAnchor>
  <xdr:oneCellAnchor>
    <xdr:from>
      <xdr:col>16</xdr:col>
      <xdr:colOff>550877</xdr:colOff>
      <xdr:row>172</xdr:row>
      <xdr:rowOff>0</xdr:rowOff>
    </xdr:from>
    <xdr:ext cx="3745957" cy="1178874"/>
    <xdr:pic>
      <xdr:nvPicPr>
        <xdr:cNvPr id="10" name="Afbeelding 9">
          <a:extLst>
            <a:ext uri="{FF2B5EF4-FFF2-40B4-BE49-F238E27FC236}">
              <a16:creationId xmlns:a16="http://schemas.microsoft.com/office/drawing/2014/main" id="{ACA0A6E8-2C4F-3F41-91CB-780A5407FD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404710" y="64050333"/>
          <a:ext cx="3745957" cy="1178874"/>
        </a:xfrm>
        <a:prstGeom prst="rect">
          <a:avLst/>
        </a:prstGeom>
      </xdr:spPr>
    </xdr:pic>
    <xdr:clientData/>
  </xdr:oneCellAnchor>
  <xdr:twoCellAnchor>
    <xdr:from>
      <xdr:col>4</xdr:col>
      <xdr:colOff>302381</xdr:colOff>
      <xdr:row>104</xdr:row>
      <xdr:rowOff>15119</xdr:rowOff>
    </xdr:from>
    <xdr:to>
      <xdr:col>17</xdr:col>
      <xdr:colOff>117832</xdr:colOff>
      <xdr:row>129</xdr:row>
      <xdr:rowOff>62509</xdr:rowOff>
    </xdr:to>
    <xdr:pic>
      <xdr:nvPicPr>
        <xdr:cNvPr id="21" name="Afbeelding 20">
          <a:extLst>
            <a:ext uri="{FF2B5EF4-FFF2-40B4-BE49-F238E27FC236}">
              <a16:creationId xmlns:a16="http://schemas.microsoft.com/office/drawing/2014/main" id="{2BC5168B-206C-3647-8B74-836D3EB170CB}"/>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883" t="15937" r="6862" b="15663"/>
        <a:stretch>
          <a:fillRect/>
        </a:stretch>
      </xdr:blipFill>
      <xdr:spPr>
        <a:xfrm>
          <a:off x="3454290" y="33724961"/>
          <a:ext cx="14527247" cy="8490003"/>
        </a:xfrm>
        <a:prstGeom prst="rect">
          <a:avLst/>
        </a:prstGeom>
      </xdr:spPr>
    </xdr:pic>
    <xdr:clientData/>
  </xdr:twoCellAnchor>
  <xdr:twoCellAnchor editAs="oneCell">
    <xdr:from>
      <xdr:col>11</xdr:col>
      <xdr:colOff>226785</xdr:colOff>
      <xdr:row>132</xdr:row>
      <xdr:rowOff>196547</xdr:rowOff>
    </xdr:from>
    <xdr:to>
      <xdr:col>19</xdr:col>
      <xdr:colOff>15120</xdr:colOff>
      <xdr:row>132</xdr:row>
      <xdr:rowOff>1361019</xdr:rowOff>
    </xdr:to>
    <xdr:pic>
      <xdr:nvPicPr>
        <xdr:cNvPr id="28" name="Afbeelding 27">
          <a:extLst>
            <a:ext uri="{FF2B5EF4-FFF2-40B4-BE49-F238E27FC236}">
              <a16:creationId xmlns:a16="http://schemas.microsoft.com/office/drawing/2014/main" id="{268F9757-C4A0-805F-4558-D1BFF0AF2467}"/>
            </a:ext>
          </a:extLst>
        </xdr:cNvPr>
        <xdr:cNvPicPr>
          <a:picLocks noChangeAspect="1"/>
        </xdr:cNvPicPr>
      </xdr:nvPicPr>
      <xdr:blipFill>
        <a:blip xmlns:r="http://schemas.openxmlformats.org/officeDocument/2006/relationships" r:embed="rId8"/>
        <a:stretch>
          <a:fillRect/>
        </a:stretch>
      </xdr:blipFill>
      <xdr:spPr>
        <a:xfrm>
          <a:off x="11021785" y="41758809"/>
          <a:ext cx="8814405" cy="1164472"/>
        </a:xfrm>
        <a:prstGeom prst="rect">
          <a:avLst/>
        </a:prstGeom>
      </xdr:spPr>
    </xdr:pic>
    <xdr:clientData/>
  </xdr:twoCellAnchor>
  <xdr:oneCellAnchor>
    <xdr:from>
      <xdr:col>16</xdr:col>
      <xdr:colOff>550877</xdr:colOff>
      <xdr:row>200</xdr:row>
      <xdr:rowOff>0</xdr:rowOff>
    </xdr:from>
    <xdr:ext cx="3745957" cy="1178874"/>
    <xdr:pic>
      <xdr:nvPicPr>
        <xdr:cNvPr id="30" name="Afbeelding 29">
          <a:extLst>
            <a:ext uri="{FF2B5EF4-FFF2-40B4-BE49-F238E27FC236}">
              <a16:creationId xmlns:a16="http://schemas.microsoft.com/office/drawing/2014/main" id="{102A1F2D-28A1-FD44-97C9-BEA2FAD463C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6404710" y="79925333"/>
          <a:ext cx="3745957" cy="1178874"/>
        </a:xfrm>
        <a:prstGeom prst="rect">
          <a:avLst/>
        </a:prstGeom>
      </xdr:spPr>
    </xdr:pic>
    <xdr:clientData/>
  </xdr:oneCellAnchor>
  <xdr:twoCellAnchor editAs="oneCell">
    <xdr:from>
      <xdr:col>16</xdr:col>
      <xdr:colOff>562999</xdr:colOff>
      <xdr:row>39</xdr:row>
      <xdr:rowOff>56298</xdr:rowOff>
    </xdr:from>
    <xdr:to>
      <xdr:col>19</xdr:col>
      <xdr:colOff>0</xdr:colOff>
      <xdr:row>42</xdr:row>
      <xdr:rowOff>211667</xdr:rowOff>
    </xdr:to>
    <xdr:pic>
      <xdr:nvPicPr>
        <xdr:cNvPr id="32" name="Afbeelding 31">
          <a:extLst>
            <a:ext uri="{FF2B5EF4-FFF2-40B4-BE49-F238E27FC236}">
              <a16:creationId xmlns:a16="http://schemas.microsoft.com/office/drawing/2014/main" id="{EEC1FBD3-491C-E245-AB35-8D23EE82D46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6416832" y="16587465"/>
          <a:ext cx="3733835" cy="1171369"/>
        </a:xfrm>
        <a:prstGeom prst="rect">
          <a:avLst/>
        </a:prstGeom>
      </xdr:spPr>
    </xdr:pic>
    <xdr:clientData/>
  </xdr:twoCellAnchor>
  <xdr:twoCellAnchor editAs="oneCell">
    <xdr:from>
      <xdr:col>2</xdr:col>
      <xdr:colOff>21167</xdr:colOff>
      <xdr:row>277</xdr:row>
      <xdr:rowOff>29627</xdr:rowOff>
    </xdr:from>
    <xdr:to>
      <xdr:col>20</xdr:col>
      <xdr:colOff>275167</xdr:colOff>
      <xdr:row>344</xdr:row>
      <xdr:rowOff>162455</xdr:rowOff>
    </xdr:to>
    <xdr:pic>
      <xdr:nvPicPr>
        <xdr:cNvPr id="3" name="Afbeelding 2">
          <a:extLst>
            <a:ext uri="{FF2B5EF4-FFF2-40B4-BE49-F238E27FC236}">
              <a16:creationId xmlns:a16="http://schemas.microsoft.com/office/drawing/2014/main" id="{FCA669AF-FEA8-2724-8BD1-59E234CBC31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9967" y="99665360"/>
          <a:ext cx="20116800" cy="13747228"/>
        </a:xfrm>
        <a:prstGeom prst="rect">
          <a:avLst/>
        </a:prstGeom>
      </xdr:spPr>
    </xdr:pic>
    <xdr:clientData/>
  </xdr:twoCellAnchor>
  <xdr:twoCellAnchor editAs="oneCell">
    <xdr:from>
      <xdr:col>1</xdr:col>
      <xdr:colOff>317497</xdr:colOff>
      <xdr:row>352</xdr:row>
      <xdr:rowOff>25406</xdr:rowOff>
    </xdr:from>
    <xdr:to>
      <xdr:col>20</xdr:col>
      <xdr:colOff>249764</xdr:colOff>
      <xdr:row>418</xdr:row>
      <xdr:rowOff>378098</xdr:rowOff>
    </xdr:to>
    <xdr:pic>
      <xdr:nvPicPr>
        <xdr:cNvPr id="5" name="Afbeelding 4">
          <a:extLst>
            <a:ext uri="{FF2B5EF4-FFF2-40B4-BE49-F238E27FC236}">
              <a16:creationId xmlns:a16="http://schemas.microsoft.com/office/drawing/2014/main" id="{C28CC62C-3671-3E1B-C982-20F511BBF4D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54564" y="115002739"/>
          <a:ext cx="20116800" cy="13814692"/>
        </a:xfrm>
        <a:prstGeom prst="rect">
          <a:avLst/>
        </a:prstGeom>
      </xdr:spPr>
    </xdr:pic>
    <xdr:clientData/>
  </xdr:twoCellAnchor>
  <xdr:twoCellAnchor editAs="oneCell">
    <xdr:from>
      <xdr:col>1</xdr:col>
      <xdr:colOff>0</xdr:colOff>
      <xdr:row>206</xdr:row>
      <xdr:rowOff>118533</xdr:rowOff>
    </xdr:from>
    <xdr:to>
      <xdr:col>18</xdr:col>
      <xdr:colOff>1286934</xdr:colOff>
      <xdr:row>266</xdr:row>
      <xdr:rowOff>88053</xdr:rowOff>
    </xdr:to>
    <xdr:pic>
      <xdr:nvPicPr>
        <xdr:cNvPr id="12" name="Afbeelding 11">
          <a:extLst>
            <a:ext uri="{FF2B5EF4-FFF2-40B4-BE49-F238E27FC236}">
              <a16:creationId xmlns:a16="http://schemas.microsoft.com/office/drawing/2014/main" id="{D1CAA2AB-0D8F-D4FC-822A-2BDFCEEF298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7067" y="79891466"/>
          <a:ext cx="19202400" cy="12161520"/>
        </a:xfrm>
        <a:prstGeom prst="rect">
          <a:avLst/>
        </a:prstGeom>
      </xdr:spPr>
    </xdr:pic>
    <xdr:clientData/>
  </xdr:twoCellAnchor>
  <xdr:twoCellAnchor editAs="oneCell">
    <xdr:from>
      <xdr:col>2</xdr:col>
      <xdr:colOff>36883</xdr:colOff>
      <xdr:row>425</xdr:row>
      <xdr:rowOff>36768</xdr:rowOff>
    </xdr:from>
    <xdr:to>
      <xdr:col>20</xdr:col>
      <xdr:colOff>290883</xdr:colOff>
      <xdr:row>489</xdr:row>
      <xdr:rowOff>90781</xdr:rowOff>
    </xdr:to>
    <xdr:pic>
      <xdr:nvPicPr>
        <xdr:cNvPr id="2" name="Afbeelding 1">
          <a:extLst>
            <a:ext uri="{FF2B5EF4-FFF2-40B4-BE49-F238E27FC236}">
              <a16:creationId xmlns:a16="http://schemas.microsoft.com/office/drawing/2014/main" id="{E541CD73-9B74-6646-90BD-BC9C39F243B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595683" y="132049035"/>
          <a:ext cx="20116800" cy="13058813"/>
        </a:xfrm>
        <a:prstGeom prst="rect">
          <a:avLst/>
        </a:prstGeom>
      </xdr:spPr>
    </xdr:pic>
    <xdr:clientData/>
  </xdr:twoCellAnchor>
  <xdr:twoCellAnchor editAs="oneCell">
    <xdr:from>
      <xdr:col>2</xdr:col>
      <xdr:colOff>21168</xdr:colOff>
      <xdr:row>500</xdr:row>
      <xdr:rowOff>71</xdr:rowOff>
    </xdr:from>
    <xdr:to>
      <xdr:col>20</xdr:col>
      <xdr:colOff>275168</xdr:colOff>
      <xdr:row>564</xdr:row>
      <xdr:rowOff>24510</xdr:rowOff>
    </xdr:to>
    <xdr:pic>
      <xdr:nvPicPr>
        <xdr:cNvPr id="4" name="Afbeelding 3">
          <a:extLst>
            <a:ext uri="{FF2B5EF4-FFF2-40B4-BE49-F238E27FC236}">
              <a16:creationId xmlns:a16="http://schemas.microsoft.com/office/drawing/2014/main" id="{5527810D-DA66-1B40-8E16-8AE25D5E28DC}"/>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579968" y="147489404"/>
          <a:ext cx="20116800" cy="130292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richPivotRecords" Target="richPivot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Microsoft Office User" refreshedDate="46034.560889004628" createdVersion="8" refreshedVersion="8" minRefreshableVersion="3" recordCount="582" xr:uid="{3E361333-DF19-6646-BA1E-9D81B8BD17F8}">
  <cacheSource type="worksheet">
    <worksheetSource name="TabelScoresThema"/>
  </cacheSource>
  <cacheFields count="7">
    <cacheField name="Groeps-nummer" numFmtId="0">
      <sharedItems containsSemiMixedTypes="0" containsString="0" containsNumber="1" containsInteger="1" minValue="1" maxValue="100"/>
    </cacheField>
    <cacheField name="icoon" numFmtId="0">
      <sharedItems/>
    </cacheField>
    <cacheField name="thema" numFmtId="0">
      <sharedItems count="12">
        <s v="1. Visie op ondersteuning"/>
        <s v="2. Visie op kinderen en hun ouders"/>
        <s v="3. Visie op onderwijsprofessionals"/>
        <s v="4. Samenspel tussen onderwijs, ondersteuning en zorg"/>
        <s v="5. De rol van het samenwerkingsverband"/>
        <s v="6. Kwaliteit, verantwoording en dialoog"/>
        <s v="Visie op ondersteuning" u="1"/>
        <s v="Visie op kinderen en hun ouders" u="1"/>
        <s v="Visie op onderwijsprofessionals" u="1"/>
        <s v="Samenspel tussen onderwijs, ondersteuning en zorg" u="1"/>
        <s v="De rol van het samenwerkingsverband" u="1"/>
        <s v="Kwaliteit, verantwoording en dialoog" u="1"/>
      </sharedItems>
    </cacheField>
    <cacheField name="specialisme " numFmtId="0">
      <sharedItems containsNonDate="0" containsBlank="1" count="2">
        <m/>
        <s v="ja" u="1"/>
      </sharedItems>
    </cacheField>
    <cacheField name="individueel maatwerk" numFmtId="0">
      <sharedItems containsNonDate="0" containsBlank="1" count="2">
        <m/>
        <s v="ja" u="1"/>
      </sharedItems>
    </cacheField>
    <cacheField name="professio-nalisering" numFmtId="0">
      <sharedItems containsNonDate="0" containsBlank="1" count="2">
        <m/>
        <s v="ja" u="1"/>
      </sharedItems>
    </cacheField>
    <cacheField name="(leer)gemeen-schap" numFmtId="0">
      <sharedItems containsNonDate="0" containsBlank="1" count="2">
        <m/>
        <s v="ja" u="1"/>
      </sharedItems>
    </cacheField>
  </cacheFields>
  <extLst>
    <ext xmlns:x14="http://schemas.microsoft.com/office/spreadsheetml/2009/9/main" uri="{725AE2AE-9491-48be-B2B4-4EB974FC3084}">
      <x14:pivotCacheDefinition/>
    </ext>
    <ext xmlns:xxpvi="http://schemas.microsoft.com/office/spreadsheetml/2022/pivotVersionInfo" uri="{9F748A41-CAEA-4470-BF7A-CE61E8FFA7F9}">
      <xxpvi:cacheVersionInfo>
        <xxpvi:lastRefreshFeature>RichData</xxpvi:lastRefreshFeature>
      </xxpvi:cacheVersionInfo>
    </ext>
    <ext xmlns:xprd="http://schemas.microsoft.com/office/spreadsheetml/2022/pivotRichData" uri="{2C874A73-7782-4A18-856F-96AC7E287872}">
      <xprd:richInfo pivotCacheGuid="{3E361333-DF19-6646-BA1E-9D81B8BD17F8}" pivotIgnoreInvalidCache="1" r:id="r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6034.56088946759" createdVersion="8" refreshedVersion="8" minRefreshableVersion="3" recordCount="100" xr:uid="{4E304C4B-0553-8B4A-9458-B4C2BAA36CE9}">
  <cacheSource type="worksheet">
    <worksheetSource name="TabelScoresKwadranten"/>
  </cacheSource>
  <cacheFields count="23">
    <cacheField name="Groepsnummer" numFmtId="0">
      <sharedItems containsSemiMixedTypes="0" containsString="0" containsNumber="1" containsInteger="1" minValue="1" maxValue="100"/>
    </cacheField>
    <cacheField name="NU_x000a_specialisme " numFmtId="0">
      <sharedItems containsNonDate="0" containsString="0" containsBlank="1"/>
    </cacheField>
    <cacheField name="5-JAAR-AMBITIE_x000a_specialisme " numFmtId="0">
      <sharedItems containsNonDate="0" containsString="0" containsBlank="1"/>
    </cacheField>
    <cacheField name="NU_x000a_individueel maatwerk" numFmtId="0">
      <sharedItems containsNonDate="0" containsString="0" containsBlank="1"/>
    </cacheField>
    <cacheField name="5-JAAR-AMBITIE_x000a_individueel maatwerk" numFmtId="0">
      <sharedItems containsNonDate="0" containsString="0" containsBlank="1"/>
    </cacheField>
    <cacheField name="NU_x000a_professionalisering" numFmtId="0">
      <sharedItems containsNonDate="0" containsString="0" containsBlank="1"/>
    </cacheField>
    <cacheField name="5-JAAR-AMBITIE_x000a_professionalisering" numFmtId="0">
      <sharedItems containsNonDate="0" containsString="0" containsBlank="1"/>
    </cacheField>
    <cacheField name="NU_x000a_(leer)gemeenschap" numFmtId="0">
      <sharedItems containsNonDate="0" containsString="0" containsBlank="1"/>
    </cacheField>
    <cacheField name="5-JAAR-AMBITIE_x000a_(leer)gemeenschap" numFmtId="0">
      <sharedItems containsNonDate="0" containsString="0" containsBlank="1"/>
    </cacheField>
    <cacheField name="A:_x000a_Alle kwadrantscores ingevuld?" numFmtId="0">
      <sharedItems containsNonDate="0" containsString="0" containsBlank="1"/>
    </cacheField>
    <cacheField name="B:_x000a_Themategels aangekruisd?" numFmtId="0">
      <sharedItems containsNonDate="0" containsString="0" containsBlank="1"/>
    </cacheField>
    <cacheField name="C:_x000a_1 of meer acties ingevuld?" numFmtId="0">
      <sharedItems containsNonDate="0" containsString="0" containsBlank="1"/>
    </cacheField>
    <cacheField name="D:_x000a_Shout-out ingevuld?" numFmtId="0">
      <sharedItems containsNonDate="0" containsString="0" containsBlank="1"/>
    </cacheField>
    <cacheField name="NU_x000a_specialisme - %" numFmtId="1">
      <sharedItems/>
    </cacheField>
    <cacheField name="5-JAAR-AMBITIE_x000a_specialisme - %" numFmtId="1">
      <sharedItems/>
    </cacheField>
    <cacheField name="NU_x000a_individueel maatwerk - %" numFmtId="1">
      <sharedItems/>
    </cacheField>
    <cacheField name="5-JAAR-AMBITIE_x000a_individueel maatwerk - %" numFmtId="1">
      <sharedItems/>
    </cacheField>
    <cacheField name="NU_x000a_professionalisering - %" numFmtId="1">
      <sharedItems/>
    </cacheField>
    <cacheField name="5-JAAR-AMBITIE_x000a_professionalisering - %" numFmtId="1">
      <sharedItems/>
    </cacheField>
    <cacheField name="NU_x000a_(leer)gemeenschap - %" numFmtId="1">
      <sharedItems/>
    </cacheField>
    <cacheField name="5-JAAR-AMBITIE_x000a_(leer)gemeenschap - %" numFmtId="1">
      <sharedItems/>
    </cacheField>
    <cacheField name="check NU" numFmtId="1">
      <sharedItems/>
    </cacheField>
    <cacheField name="check AMBITIE" numFmtId="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n v="1"/>
    <m/>
    <m/>
    <m/>
    <m/>
    <m/>
    <m/>
    <m/>
    <m/>
    <m/>
    <m/>
    <m/>
    <m/>
    <s v=""/>
    <s v=""/>
    <s v=""/>
    <s v=""/>
    <s v=""/>
    <s v=""/>
    <s v=""/>
    <s v=""/>
    <s v=""/>
    <s v=""/>
  </r>
  <r>
    <n v="2"/>
    <m/>
    <m/>
    <m/>
    <m/>
    <m/>
    <m/>
    <m/>
    <m/>
    <m/>
    <m/>
    <m/>
    <m/>
    <s v=""/>
    <s v=""/>
    <s v=""/>
    <s v=""/>
    <s v=""/>
    <s v=""/>
    <s v=""/>
    <s v=""/>
    <s v=""/>
    <s v=""/>
  </r>
  <r>
    <n v="3"/>
    <m/>
    <m/>
    <m/>
    <m/>
    <m/>
    <m/>
    <m/>
    <m/>
    <m/>
    <m/>
    <m/>
    <m/>
    <s v=""/>
    <s v=""/>
    <s v=""/>
    <s v=""/>
    <s v=""/>
    <s v=""/>
    <s v=""/>
    <s v=""/>
    <s v=""/>
    <s v=""/>
  </r>
  <r>
    <n v="4"/>
    <m/>
    <m/>
    <m/>
    <m/>
    <m/>
    <m/>
    <m/>
    <m/>
    <m/>
    <m/>
    <m/>
    <m/>
    <s v=""/>
    <s v=""/>
    <s v=""/>
    <s v=""/>
    <s v=""/>
    <s v=""/>
    <s v=""/>
    <s v=""/>
    <s v=""/>
    <s v=""/>
  </r>
  <r>
    <n v="5"/>
    <m/>
    <m/>
    <m/>
    <m/>
    <m/>
    <m/>
    <m/>
    <m/>
    <m/>
    <m/>
    <m/>
    <m/>
    <s v=""/>
    <s v=""/>
    <s v=""/>
    <s v=""/>
    <s v=""/>
    <s v=""/>
    <s v=""/>
    <s v=""/>
    <s v=""/>
    <s v=""/>
  </r>
  <r>
    <n v="6"/>
    <m/>
    <m/>
    <m/>
    <m/>
    <m/>
    <m/>
    <m/>
    <m/>
    <m/>
    <m/>
    <m/>
    <m/>
    <s v=""/>
    <s v=""/>
    <s v=""/>
    <s v=""/>
    <s v=""/>
    <s v=""/>
    <s v=""/>
    <s v=""/>
    <s v=""/>
    <s v=""/>
  </r>
  <r>
    <n v="7"/>
    <m/>
    <m/>
    <m/>
    <m/>
    <m/>
    <m/>
    <m/>
    <m/>
    <m/>
    <m/>
    <m/>
    <m/>
    <s v=""/>
    <s v=""/>
    <s v=""/>
    <s v=""/>
    <s v=""/>
    <s v=""/>
    <s v=""/>
    <s v=""/>
    <s v=""/>
    <s v=""/>
  </r>
  <r>
    <n v="8"/>
    <m/>
    <m/>
    <m/>
    <m/>
    <m/>
    <m/>
    <m/>
    <m/>
    <m/>
    <m/>
    <m/>
    <m/>
    <s v=""/>
    <s v=""/>
    <s v=""/>
    <s v=""/>
    <s v=""/>
    <s v=""/>
    <s v=""/>
    <s v=""/>
    <s v=""/>
    <s v=""/>
  </r>
  <r>
    <n v="9"/>
    <m/>
    <m/>
    <m/>
    <m/>
    <m/>
    <m/>
    <m/>
    <m/>
    <m/>
    <m/>
    <m/>
    <m/>
    <s v=""/>
    <s v=""/>
    <s v=""/>
    <s v=""/>
    <s v=""/>
    <s v=""/>
    <s v=""/>
    <s v=""/>
    <s v=""/>
    <s v=""/>
  </r>
  <r>
    <n v="10"/>
    <m/>
    <m/>
    <m/>
    <m/>
    <m/>
    <m/>
    <m/>
    <m/>
    <m/>
    <m/>
    <m/>
    <m/>
    <s v=""/>
    <s v=""/>
    <s v=""/>
    <s v=""/>
    <s v=""/>
    <s v=""/>
    <s v=""/>
    <s v=""/>
    <s v=""/>
    <s v=""/>
  </r>
  <r>
    <n v="11"/>
    <m/>
    <m/>
    <m/>
    <m/>
    <m/>
    <m/>
    <m/>
    <m/>
    <m/>
    <m/>
    <m/>
    <m/>
    <s v=""/>
    <s v=""/>
    <s v=""/>
    <s v=""/>
    <s v=""/>
    <s v=""/>
    <s v=""/>
    <s v=""/>
    <s v=""/>
    <s v=""/>
  </r>
  <r>
    <n v="12"/>
    <m/>
    <m/>
    <m/>
    <m/>
    <m/>
    <m/>
    <m/>
    <m/>
    <m/>
    <m/>
    <m/>
    <m/>
    <s v=""/>
    <s v=""/>
    <s v=""/>
    <s v=""/>
    <s v=""/>
    <s v=""/>
    <s v=""/>
    <s v=""/>
    <s v=""/>
    <s v=""/>
  </r>
  <r>
    <n v="13"/>
    <m/>
    <m/>
    <m/>
    <m/>
    <m/>
    <m/>
    <m/>
    <m/>
    <m/>
    <m/>
    <m/>
    <m/>
    <s v=""/>
    <s v=""/>
    <s v=""/>
    <s v=""/>
    <s v=""/>
    <s v=""/>
    <s v=""/>
    <s v=""/>
    <s v=""/>
    <s v=""/>
  </r>
  <r>
    <n v="14"/>
    <m/>
    <m/>
    <m/>
    <m/>
    <m/>
    <m/>
    <m/>
    <m/>
    <m/>
    <m/>
    <m/>
    <m/>
    <s v=""/>
    <s v=""/>
    <s v=""/>
    <s v=""/>
    <s v=""/>
    <s v=""/>
    <s v=""/>
    <s v=""/>
    <s v=""/>
    <s v=""/>
  </r>
  <r>
    <n v="15"/>
    <m/>
    <m/>
    <m/>
    <m/>
    <m/>
    <m/>
    <m/>
    <m/>
    <m/>
    <m/>
    <m/>
    <m/>
    <s v=""/>
    <s v=""/>
    <s v=""/>
    <s v=""/>
    <s v=""/>
    <s v=""/>
    <s v=""/>
    <s v=""/>
    <s v=""/>
    <s v=""/>
  </r>
  <r>
    <n v="16"/>
    <m/>
    <m/>
    <m/>
    <m/>
    <m/>
    <m/>
    <m/>
    <m/>
    <m/>
    <m/>
    <m/>
    <m/>
    <s v=""/>
    <s v=""/>
    <s v=""/>
    <s v=""/>
    <s v=""/>
    <s v=""/>
    <s v=""/>
    <s v=""/>
    <s v=""/>
    <s v=""/>
  </r>
  <r>
    <n v="17"/>
    <m/>
    <m/>
    <m/>
    <m/>
    <m/>
    <m/>
    <m/>
    <m/>
    <m/>
    <m/>
    <m/>
    <m/>
    <s v=""/>
    <s v=""/>
    <s v=""/>
    <s v=""/>
    <s v=""/>
    <s v=""/>
    <s v=""/>
    <s v=""/>
    <s v=""/>
    <s v=""/>
  </r>
  <r>
    <n v="18"/>
    <m/>
    <m/>
    <m/>
    <m/>
    <m/>
    <m/>
    <m/>
    <m/>
    <m/>
    <m/>
    <m/>
    <m/>
    <s v=""/>
    <s v=""/>
    <s v=""/>
    <s v=""/>
    <s v=""/>
    <s v=""/>
    <s v=""/>
    <s v=""/>
    <s v=""/>
    <s v=""/>
  </r>
  <r>
    <n v="19"/>
    <m/>
    <m/>
    <m/>
    <m/>
    <m/>
    <m/>
    <m/>
    <m/>
    <m/>
    <m/>
    <m/>
    <m/>
    <s v=""/>
    <s v=""/>
    <s v=""/>
    <s v=""/>
    <s v=""/>
    <s v=""/>
    <s v=""/>
    <s v=""/>
    <s v=""/>
    <s v=""/>
  </r>
  <r>
    <n v="20"/>
    <m/>
    <m/>
    <m/>
    <m/>
    <m/>
    <m/>
    <m/>
    <m/>
    <m/>
    <m/>
    <m/>
    <m/>
    <s v=""/>
    <s v=""/>
    <s v=""/>
    <s v=""/>
    <s v=""/>
    <s v=""/>
    <s v=""/>
    <s v=""/>
    <s v=""/>
    <s v=""/>
  </r>
  <r>
    <n v="21"/>
    <m/>
    <m/>
    <m/>
    <m/>
    <m/>
    <m/>
    <m/>
    <m/>
    <m/>
    <m/>
    <m/>
    <m/>
    <s v=""/>
    <s v=""/>
    <s v=""/>
    <s v=""/>
    <s v=""/>
    <s v=""/>
    <s v=""/>
    <s v=""/>
    <s v=""/>
    <s v=""/>
  </r>
  <r>
    <n v="22"/>
    <m/>
    <m/>
    <m/>
    <m/>
    <m/>
    <m/>
    <m/>
    <m/>
    <m/>
    <m/>
    <m/>
    <m/>
    <s v=""/>
    <s v=""/>
    <s v=""/>
    <s v=""/>
    <s v=""/>
    <s v=""/>
    <s v=""/>
    <s v=""/>
    <s v=""/>
    <s v=""/>
  </r>
  <r>
    <n v="23"/>
    <m/>
    <m/>
    <m/>
    <m/>
    <m/>
    <m/>
    <m/>
    <m/>
    <m/>
    <m/>
    <m/>
    <m/>
    <s v=""/>
    <s v=""/>
    <s v=""/>
    <s v=""/>
    <s v=""/>
    <s v=""/>
    <s v=""/>
    <s v=""/>
    <s v=""/>
    <s v=""/>
  </r>
  <r>
    <n v="24"/>
    <m/>
    <m/>
    <m/>
    <m/>
    <m/>
    <m/>
    <m/>
    <m/>
    <m/>
    <m/>
    <m/>
    <m/>
    <s v=""/>
    <s v=""/>
    <s v=""/>
    <s v=""/>
    <s v=""/>
    <s v=""/>
    <s v=""/>
    <s v=""/>
    <s v=""/>
    <s v=""/>
  </r>
  <r>
    <n v="25"/>
    <m/>
    <m/>
    <m/>
    <m/>
    <m/>
    <m/>
    <m/>
    <m/>
    <m/>
    <m/>
    <m/>
    <m/>
    <s v=""/>
    <s v=""/>
    <s v=""/>
    <s v=""/>
    <s v=""/>
    <s v=""/>
    <s v=""/>
    <s v=""/>
    <s v=""/>
    <s v=""/>
  </r>
  <r>
    <n v="26"/>
    <m/>
    <m/>
    <m/>
    <m/>
    <m/>
    <m/>
    <m/>
    <m/>
    <m/>
    <m/>
    <m/>
    <m/>
    <s v=""/>
    <s v=""/>
    <s v=""/>
    <s v=""/>
    <s v=""/>
    <s v=""/>
    <s v=""/>
    <s v=""/>
    <s v=""/>
    <s v=""/>
  </r>
  <r>
    <n v="27"/>
    <m/>
    <m/>
    <m/>
    <m/>
    <m/>
    <m/>
    <m/>
    <m/>
    <m/>
    <m/>
    <m/>
    <m/>
    <s v=""/>
    <s v=""/>
    <s v=""/>
    <s v=""/>
    <s v=""/>
    <s v=""/>
    <s v=""/>
    <s v=""/>
    <s v=""/>
    <s v=""/>
  </r>
  <r>
    <n v="28"/>
    <m/>
    <m/>
    <m/>
    <m/>
    <m/>
    <m/>
    <m/>
    <m/>
    <m/>
    <m/>
    <m/>
    <m/>
    <s v=""/>
    <s v=""/>
    <s v=""/>
    <s v=""/>
    <s v=""/>
    <s v=""/>
    <s v=""/>
    <s v=""/>
    <s v=""/>
    <s v=""/>
  </r>
  <r>
    <n v="29"/>
    <m/>
    <m/>
    <m/>
    <m/>
    <m/>
    <m/>
    <m/>
    <m/>
    <m/>
    <m/>
    <m/>
    <m/>
    <s v=""/>
    <s v=""/>
    <s v=""/>
    <s v=""/>
    <s v=""/>
    <s v=""/>
    <s v=""/>
    <s v=""/>
    <s v=""/>
    <s v=""/>
  </r>
  <r>
    <n v="30"/>
    <m/>
    <m/>
    <m/>
    <m/>
    <m/>
    <m/>
    <m/>
    <m/>
    <m/>
    <m/>
    <m/>
    <m/>
    <s v=""/>
    <s v=""/>
    <s v=""/>
    <s v=""/>
    <s v=""/>
    <s v=""/>
    <s v=""/>
    <s v=""/>
    <s v=""/>
    <s v=""/>
  </r>
  <r>
    <n v="31"/>
    <m/>
    <m/>
    <m/>
    <m/>
    <m/>
    <m/>
    <m/>
    <m/>
    <m/>
    <m/>
    <m/>
    <m/>
    <s v=""/>
    <s v=""/>
    <s v=""/>
    <s v=""/>
    <s v=""/>
    <s v=""/>
    <s v=""/>
    <s v=""/>
    <s v=""/>
    <s v=""/>
  </r>
  <r>
    <n v="32"/>
    <m/>
    <m/>
    <m/>
    <m/>
    <m/>
    <m/>
    <m/>
    <m/>
    <m/>
    <m/>
    <m/>
    <m/>
    <s v=""/>
    <s v=""/>
    <s v=""/>
    <s v=""/>
    <s v=""/>
    <s v=""/>
    <s v=""/>
    <s v=""/>
    <s v=""/>
    <s v=""/>
  </r>
  <r>
    <n v="33"/>
    <m/>
    <m/>
    <m/>
    <m/>
    <m/>
    <m/>
    <m/>
    <m/>
    <m/>
    <m/>
    <m/>
    <m/>
    <s v=""/>
    <s v=""/>
    <s v=""/>
    <s v=""/>
    <s v=""/>
    <s v=""/>
    <s v=""/>
    <s v=""/>
    <s v=""/>
    <s v=""/>
  </r>
  <r>
    <n v="34"/>
    <m/>
    <m/>
    <m/>
    <m/>
    <m/>
    <m/>
    <m/>
    <m/>
    <m/>
    <m/>
    <m/>
    <m/>
    <s v=""/>
    <s v=""/>
    <s v=""/>
    <s v=""/>
    <s v=""/>
    <s v=""/>
    <s v=""/>
    <s v=""/>
    <s v=""/>
    <s v=""/>
  </r>
  <r>
    <n v="35"/>
    <m/>
    <m/>
    <m/>
    <m/>
    <m/>
    <m/>
    <m/>
    <m/>
    <m/>
    <m/>
    <m/>
    <m/>
    <s v=""/>
    <s v=""/>
    <s v=""/>
    <s v=""/>
    <s v=""/>
    <s v=""/>
    <s v=""/>
    <s v=""/>
    <s v=""/>
    <s v=""/>
  </r>
  <r>
    <n v="36"/>
    <m/>
    <m/>
    <m/>
    <m/>
    <m/>
    <m/>
    <m/>
    <m/>
    <m/>
    <m/>
    <m/>
    <m/>
    <s v=""/>
    <s v=""/>
    <s v=""/>
    <s v=""/>
    <s v=""/>
    <s v=""/>
    <s v=""/>
    <s v=""/>
    <s v=""/>
    <s v=""/>
  </r>
  <r>
    <n v="37"/>
    <m/>
    <m/>
    <m/>
    <m/>
    <m/>
    <m/>
    <m/>
    <m/>
    <m/>
    <m/>
    <m/>
    <m/>
    <s v=""/>
    <s v=""/>
    <s v=""/>
    <s v=""/>
    <s v=""/>
    <s v=""/>
    <s v=""/>
    <s v=""/>
    <s v=""/>
    <s v=""/>
  </r>
  <r>
    <n v="38"/>
    <m/>
    <m/>
    <m/>
    <m/>
    <m/>
    <m/>
    <m/>
    <m/>
    <m/>
    <m/>
    <m/>
    <m/>
    <s v=""/>
    <s v=""/>
    <s v=""/>
    <s v=""/>
    <s v=""/>
    <s v=""/>
    <s v=""/>
    <s v=""/>
    <s v=""/>
    <s v=""/>
  </r>
  <r>
    <n v="39"/>
    <m/>
    <m/>
    <m/>
    <m/>
    <m/>
    <m/>
    <m/>
    <m/>
    <m/>
    <m/>
    <m/>
    <m/>
    <s v=""/>
    <s v=""/>
    <s v=""/>
    <s v=""/>
    <s v=""/>
    <s v=""/>
    <s v=""/>
    <s v=""/>
    <s v=""/>
    <s v=""/>
  </r>
  <r>
    <n v="40"/>
    <m/>
    <m/>
    <m/>
    <m/>
    <m/>
    <m/>
    <m/>
    <m/>
    <m/>
    <m/>
    <m/>
    <m/>
    <s v=""/>
    <s v=""/>
    <s v=""/>
    <s v=""/>
    <s v=""/>
    <s v=""/>
    <s v=""/>
    <s v=""/>
    <s v=""/>
    <s v=""/>
  </r>
  <r>
    <n v="41"/>
    <m/>
    <m/>
    <m/>
    <m/>
    <m/>
    <m/>
    <m/>
    <m/>
    <m/>
    <m/>
    <m/>
    <m/>
    <s v=""/>
    <s v=""/>
    <s v=""/>
    <s v=""/>
    <s v=""/>
    <s v=""/>
    <s v=""/>
    <s v=""/>
    <s v=""/>
    <s v=""/>
  </r>
  <r>
    <n v="42"/>
    <m/>
    <m/>
    <m/>
    <m/>
    <m/>
    <m/>
    <m/>
    <m/>
    <m/>
    <m/>
    <m/>
    <m/>
    <s v=""/>
    <s v=""/>
    <s v=""/>
    <s v=""/>
    <s v=""/>
    <s v=""/>
    <s v=""/>
    <s v=""/>
    <s v=""/>
    <s v=""/>
  </r>
  <r>
    <n v="43"/>
    <m/>
    <m/>
    <m/>
    <m/>
    <m/>
    <m/>
    <m/>
    <m/>
    <m/>
    <m/>
    <m/>
    <m/>
    <s v=""/>
    <s v=""/>
    <s v=""/>
    <s v=""/>
    <s v=""/>
    <s v=""/>
    <s v=""/>
    <s v=""/>
    <s v=""/>
    <s v=""/>
  </r>
  <r>
    <n v="44"/>
    <m/>
    <m/>
    <m/>
    <m/>
    <m/>
    <m/>
    <m/>
    <m/>
    <m/>
    <m/>
    <m/>
    <m/>
    <s v=""/>
    <s v=""/>
    <s v=""/>
    <s v=""/>
    <s v=""/>
    <s v=""/>
    <s v=""/>
    <s v=""/>
    <s v=""/>
    <s v=""/>
  </r>
  <r>
    <n v="45"/>
    <m/>
    <m/>
    <m/>
    <m/>
    <m/>
    <m/>
    <m/>
    <m/>
    <m/>
    <m/>
    <m/>
    <m/>
    <s v=""/>
    <s v=""/>
    <s v=""/>
    <s v=""/>
    <s v=""/>
    <s v=""/>
    <s v=""/>
    <s v=""/>
    <s v=""/>
    <s v=""/>
  </r>
  <r>
    <n v="46"/>
    <m/>
    <m/>
    <m/>
    <m/>
    <m/>
    <m/>
    <m/>
    <m/>
    <m/>
    <m/>
    <m/>
    <m/>
    <s v=""/>
    <s v=""/>
    <s v=""/>
    <s v=""/>
    <s v=""/>
    <s v=""/>
    <s v=""/>
    <s v=""/>
    <s v=""/>
    <s v=""/>
  </r>
  <r>
    <n v="47"/>
    <m/>
    <m/>
    <m/>
    <m/>
    <m/>
    <m/>
    <m/>
    <m/>
    <m/>
    <m/>
    <m/>
    <m/>
    <s v=""/>
    <s v=""/>
    <s v=""/>
    <s v=""/>
    <s v=""/>
    <s v=""/>
    <s v=""/>
    <s v=""/>
    <s v=""/>
    <s v=""/>
  </r>
  <r>
    <n v="48"/>
    <m/>
    <m/>
    <m/>
    <m/>
    <m/>
    <m/>
    <m/>
    <m/>
    <m/>
    <m/>
    <m/>
    <m/>
    <s v=""/>
    <s v=""/>
    <s v=""/>
    <s v=""/>
    <s v=""/>
    <s v=""/>
    <s v=""/>
    <s v=""/>
    <s v=""/>
    <s v=""/>
  </r>
  <r>
    <n v="49"/>
    <m/>
    <m/>
    <m/>
    <m/>
    <m/>
    <m/>
    <m/>
    <m/>
    <m/>
    <m/>
    <m/>
    <m/>
    <s v=""/>
    <s v=""/>
    <s v=""/>
    <s v=""/>
    <s v=""/>
    <s v=""/>
    <s v=""/>
    <s v=""/>
    <s v=""/>
    <s v=""/>
  </r>
  <r>
    <n v="50"/>
    <m/>
    <m/>
    <m/>
    <m/>
    <m/>
    <m/>
    <m/>
    <m/>
    <m/>
    <m/>
    <m/>
    <m/>
    <s v=""/>
    <s v=""/>
    <s v=""/>
    <s v=""/>
    <s v=""/>
    <s v=""/>
    <s v=""/>
    <s v=""/>
    <s v=""/>
    <s v=""/>
  </r>
  <r>
    <n v="51"/>
    <m/>
    <m/>
    <m/>
    <m/>
    <m/>
    <m/>
    <m/>
    <m/>
    <m/>
    <m/>
    <m/>
    <m/>
    <s v=""/>
    <s v=""/>
    <s v=""/>
    <s v=""/>
    <s v=""/>
    <s v=""/>
    <s v=""/>
    <s v=""/>
    <s v=""/>
    <s v=""/>
  </r>
  <r>
    <n v="52"/>
    <m/>
    <m/>
    <m/>
    <m/>
    <m/>
    <m/>
    <m/>
    <m/>
    <m/>
    <m/>
    <m/>
    <m/>
    <s v=""/>
    <s v=""/>
    <s v=""/>
    <s v=""/>
    <s v=""/>
    <s v=""/>
    <s v=""/>
    <s v=""/>
    <s v=""/>
    <s v=""/>
  </r>
  <r>
    <n v="53"/>
    <m/>
    <m/>
    <m/>
    <m/>
    <m/>
    <m/>
    <m/>
    <m/>
    <m/>
    <m/>
    <m/>
    <m/>
    <s v=""/>
    <s v=""/>
    <s v=""/>
    <s v=""/>
    <s v=""/>
    <s v=""/>
    <s v=""/>
    <s v=""/>
    <s v=""/>
    <s v=""/>
  </r>
  <r>
    <n v="54"/>
    <m/>
    <m/>
    <m/>
    <m/>
    <m/>
    <m/>
    <m/>
    <m/>
    <m/>
    <m/>
    <m/>
    <m/>
    <s v=""/>
    <s v=""/>
    <s v=""/>
    <s v=""/>
    <s v=""/>
    <s v=""/>
    <s v=""/>
    <s v=""/>
    <s v=""/>
    <s v=""/>
  </r>
  <r>
    <n v="55"/>
    <m/>
    <m/>
    <m/>
    <m/>
    <m/>
    <m/>
    <m/>
    <m/>
    <m/>
    <m/>
    <m/>
    <m/>
    <s v=""/>
    <s v=""/>
    <s v=""/>
    <s v=""/>
    <s v=""/>
    <s v=""/>
    <s v=""/>
    <s v=""/>
    <s v=""/>
    <s v=""/>
  </r>
  <r>
    <n v="56"/>
    <m/>
    <m/>
    <m/>
    <m/>
    <m/>
    <m/>
    <m/>
    <m/>
    <m/>
    <m/>
    <m/>
    <m/>
    <s v=""/>
    <s v=""/>
    <s v=""/>
    <s v=""/>
    <s v=""/>
    <s v=""/>
    <s v=""/>
    <s v=""/>
    <s v=""/>
    <s v=""/>
  </r>
  <r>
    <n v="57"/>
    <m/>
    <m/>
    <m/>
    <m/>
    <m/>
    <m/>
    <m/>
    <m/>
    <m/>
    <m/>
    <m/>
    <m/>
    <s v=""/>
    <s v=""/>
    <s v=""/>
    <s v=""/>
    <s v=""/>
    <s v=""/>
    <s v=""/>
    <s v=""/>
    <s v=""/>
    <s v=""/>
  </r>
  <r>
    <n v="58"/>
    <m/>
    <m/>
    <m/>
    <m/>
    <m/>
    <m/>
    <m/>
    <m/>
    <m/>
    <m/>
    <m/>
    <m/>
    <s v=""/>
    <s v=""/>
    <s v=""/>
    <s v=""/>
    <s v=""/>
    <s v=""/>
    <s v=""/>
    <s v=""/>
    <s v=""/>
    <s v=""/>
  </r>
  <r>
    <n v="59"/>
    <m/>
    <m/>
    <m/>
    <m/>
    <m/>
    <m/>
    <m/>
    <m/>
    <m/>
    <m/>
    <m/>
    <m/>
    <s v=""/>
    <s v=""/>
    <s v=""/>
    <s v=""/>
    <s v=""/>
    <s v=""/>
    <s v=""/>
    <s v=""/>
    <s v=""/>
    <s v=""/>
  </r>
  <r>
    <n v="60"/>
    <m/>
    <m/>
    <m/>
    <m/>
    <m/>
    <m/>
    <m/>
    <m/>
    <m/>
    <m/>
    <m/>
    <m/>
    <s v=""/>
    <s v=""/>
    <s v=""/>
    <s v=""/>
    <s v=""/>
    <s v=""/>
    <s v=""/>
    <s v=""/>
    <s v=""/>
    <s v=""/>
  </r>
  <r>
    <n v="61"/>
    <m/>
    <m/>
    <m/>
    <m/>
    <m/>
    <m/>
    <m/>
    <m/>
    <m/>
    <m/>
    <m/>
    <m/>
    <s v=""/>
    <s v=""/>
    <s v=""/>
    <s v=""/>
    <s v=""/>
    <s v=""/>
    <s v=""/>
    <s v=""/>
    <s v=""/>
    <s v=""/>
  </r>
  <r>
    <n v="62"/>
    <m/>
    <m/>
    <m/>
    <m/>
    <m/>
    <m/>
    <m/>
    <m/>
    <m/>
    <m/>
    <m/>
    <m/>
    <s v=""/>
    <s v=""/>
    <s v=""/>
    <s v=""/>
    <s v=""/>
    <s v=""/>
    <s v=""/>
    <s v=""/>
    <s v=""/>
    <s v=""/>
  </r>
  <r>
    <n v="63"/>
    <m/>
    <m/>
    <m/>
    <m/>
    <m/>
    <m/>
    <m/>
    <m/>
    <m/>
    <m/>
    <m/>
    <m/>
    <s v=""/>
    <s v=""/>
    <s v=""/>
    <s v=""/>
    <s v=""/>
    <s v=""/>
    <s v=""/>
    <s v=""/>
    <s v=""/>
    <s v=""/>
  </r>
  <r>
    <n v="64"/>
    <m/>
    <m/>
    <m/>
    <m/>
    <m/>
    <m/>
    <m/>
    <m/>
    <m/>
    <m/>
    <m/>
    <m/>
    <s v=""/>
    <s v=""/>
    <s v=""/>
    <s v=""/>
    <s v=""/>
    <s v=""/>
    <s v=""/>
    <s v=""/>
    <s v=""/>
    <s v=""/>
  </r>
  <r>
    <n v="65"/>
    <m/>
    <m/>
    <m/>
    <m/>
    <m/>
    <m/>
    <m/>
    <m/>
    <m/>
    <m/>
    <m/>
    <m/>
    <s v=""/>
    <s v=""/>
    <s v=""/>
    <s v=""/>
    <s v=""/>
    <s v=""/>
    <s v=""/>
    <s v=""/>
    <s v=""/>
    <s v=""/>
  </r>
  <r>
    <n v="66"/>
    <m/>
    <m/>
    <m/>
    <m/>
    <m/>
    <m/>
    <m/>
    <m/>
    <m/>
    <m/>
    <m/>
    <m/>
    <s v=""/>
    <s v=""/>
    <s v=""/>
    <s v=""/>
    <s v=""/>
    <s v=""/>
    <s v=""/>
    <s v=""/>
    <s v=""/>
    <s v=""/>
  </r>
  <r>
    <n v="67"/>
    <m/>
    <m/>
    <m/>
    <m/>
    <m/>
    <m/>
    <m/>
    <m/>
    <m/>
    <m/>
    <m/>
    <m/>
    <s v=""/>
    <s v=""/>
    <s v=""/>
    <s v=""/>
    <s v=""/>
    <s v=""/>
    <s v=""/>
    <s v=""/>
    <s v=""/>
    <s v=""/>
  </r>
  <r>
    <n v="68"/>
    <m/>
    <m/>
    <m/>
    <m/>
    <m/>
    <m/>
    <m/>
    <m/>
    <m/>
    <m/>
    <m/>
    <m/>
    <s v=""/>
    <s v=""/>
    <s v=""/>
    <s v=""/>
    <s v=""/>
    <s v=""/>
    <s v=""/>
    <s v=""/>
    <s v=""/>
    <s v=""/>
  </r>
  <r>
    <n v="69"/>
    <m/>
    <m/>
    <m/>
    <m/>
    <m/>
    <m/>
    <m/>
    <m/>
    <m/>
    <m/>
    <m/>
    <m/>
    <s v=""/>
    <s v=""/>
    <s v=""/>
    <s v=""/>
    <s v=""/>
    <s v=""/>
    <s v=""/>
    <s v=""/>
    <s v=""/>
    <s v=""/>
  </r>
  <r>
    <n v="70"/>
    <m/>
    <m/>
    <m/>
    <m/>
    <m/>
    <m/>
    <m/>
    <m/>
    <m/>
    <m/>
    <m/>
    <m/>
    <s v=""/>
    <s v=""/>
    <s v=""/>
    <s v=""/>
    <s v=""/>
    <s v=""/>
    <s v=""/>
    <s v=""/>
    <s v=""/>
    <s v=""/>
  </r>
  <r>
    <n v="71"/>
    <m/>
    <m/>
    <m/>
    <m/>
    <m/>
    <m/>
    <m/>
    <m/>
    <m/>
    <m/>
    <m/>
    <m/>
    <s v=""/>
    <s v=""/>
    <s v=""/>
    <s v=""/>
    <s v=""/>
    <s v=""/>
    <s v=""/>
    <s v=""/>
    <s v=""/>
    <s v=""/>
  </r>
  <r>
    <n v="72"/>
    <m/>
    <m/>
    <m/>
    <m/>
    <m/>
    <m/>
    <m/>
    <m/>
    <m/>
    <m/>
    <m/>
    <m/>
    <s v=""/>
    <s v=""/>
    <s v=""/>
    <s v=""/>
    <s v=""/>
    <s v=""/>
    <s v=""/>
    <s v=""/>
    <s v=""/>
    <s v=""/>
  </r>
  <r>
    <n v="73"/>
    <m/>
    <m/>
    <m/>
    <m/>
    <m/>
    <m/>
    <m/>
    <m/>
    <m/>
    <m/>
    <m/>
    <m/>
    <s v=""/>
    <s v=""/>
    <s v=""/>
    <s v=""/>
    <s v=""/>
    <s v=""/>
    <s v=""/>
    <s v=""/>
    <s v=""/>
    <s v=""/>
  </r>
  <r>
    <n v="74"/>
    <m/>
    <m/>
    <m/>
    <m/>
    <m/>
    <m/>
    <m/>
    <m/>
    <m/>
    <m/>
    <m/>
    <m/>
    <s v=""/>
    <s v=""/>
    <s v=""/>
    <s v=""/>
    <s v=""/>
    <s v=""/>
    <s v=""/>
    <s v=""/>
    <s v=""/>
    <s v=""/>
  </r>
  <r>
    <n v="75"/>
    <m/>
    <m/>
    <m/>
    <m/>
    <m/>
    <m/>
    <m/>
    <m/>
    <m/>
    <m/>
    <m/>
    <m/>
    <s v=""/>
    <s v=""/>
    <s v=""/>
    <s v=""/>
    <s v=""/>
    <s v=""/>
    <s v=""/>
    <s v=""/>
    <s v=""/>
    <s v=""/>
  </r>
  <r>
    <n v="76"/>
    <m/>
    <m/>
    <m/>
    <m/>
    <m/>
    <m/>
    <m/>
    <m/>
    <m/>
    <m/>
    <m/>
    <m/>
    <s v=""/>
    <s v=""/>
    <s v=""/>
    <s v=""/>
    <s v=""/>
    <s v=""/>
    <s v=""/>
    <s v=""/>
    <s v=""/>
    <s v=""/>
  </r>
  <r>
    <n v="77"/>
    <m/>
    <m/>
    <m/>
    <m/>
    <m/>
    <m/>
    <m/>
    <m/>
    <m/>
    <m/>
    <m/>
    <m/>
    <s v=""/>
    <s v=""/>
    <s v=""/>
    <s v=""/>
    <s v=""/>
    <s v=""/>
    <s v=""/>
    <s v=""/>
    <s v=""/>
    <s v=""/>
  </r>
  <r>
    <n v="78"/>
    <m/>
    <m/>
    <m/>
    <m/>
    <m/>
    <m/>
    <m/>
    <m/>
    <m/>
    <m/>
    <m/>
    <m/>
    <s v=""/>
    <s v=""/>
    <s v=""/>
    <s v=""/>
    <s v=""/>
    <s v=""/>
    <s v=""/>
    <s v=""/>
    <s v=""/>
    <s v=""/>
  </r>
  <r>
    <n v="79"/>
    <m/>
    <m/>
    <m/>
    <m/>
    <m/>
    <m/>
    <m/>
    <m/>
    <m/>
    <m/>
    <m/>
    <m/>
    <s v=""/>
    <s v=""/>
    <s v=""/>
    <s v=""/>
    <s v=""/>
    <s v=""/>
    <s v=""/>
    <s v=""/>
    <s v=""/>
    <s v=""/>
  </r>
  <r>
    <n v="80"/>
    <m/>
    <m/>
    <m/>
    <m/>
    <m/>
    <m/>
    <m/>
    <m/>
    <m/>
    <m/>
    <m/>
    <m/>
    <s v=""/>
    <s v=""/>
    <s v=""/>
    <s v=""/>
    <s v=""/>
    <s v=""/>
    <s v=""/>
    <s v=""/>
    <s v=""/>
    <s v=""/>
  </r>
  <r>
    <n v="81"/>
    <m/>
    <m/>
    <m/>
    <m/>
    <m/>
    <m/>
    <m/>
    <m/>
    <m/>
    <m/>
    <m/>
    <m/>
    <s v=""/>
    <s v=""/>
    <s v=""/>
    <s v=""/>
    <s v=""/>
    <s v=""/>
    <s v=""/>
    <s v=""/>
    <s v=""/>
    <s v=""/>
  </r>
  <r>
    <n v="82"/>
    <m/>
    <m/>
    <m/>
    <m/>
    <m/>
    <m/>
    <m/>
    <m/>
    <m/>
    <m/>
    <m/>
    <m/>
    <s v=""/>
    <s v=""/>
    <s v=""/>
    <s v=""/>
    <s v=""/>
    <s v=""/>
    <s v=""/>
    <s v=""/>
    <s v=""/>
    <s v=""/>
  </r>
  <r>
    <n v="83"/>
    <m/>
    <m/>
    <m/>
    <m/>
    <m/>
    <m/>
    <m/>
    <m/>
    <m/>
    <m/>
    <m/>
    <m/>
    <s v=""/>
    <s v=""/>
    <s v=""/>
    <s v=""/>
    <s v=""/>
    <s v=""/>
    <s v=""/>
    <s v=""/>
    <s v=""/>
    <s v=""/>
  </r>
  <r>
    <n v="84"/>
    <m/>
    <m/>
    <m/>
    <m/>
    <m/>
    <m/>
    <m/>
    <m/>
    <m/>
    <m/>
    <m/>
    <m/>
    <s v=""/>
    <s v=""/>
    <s v=""/>
    <s v=""/>
    <s v=""/>
    <s v=""/>
    <s v=""/>
    <s v=""/>
    <s v=""/>
    <s v=""/>
  </r>
  <r>
    <n v="85"/>
    <m/>
    <m/>
    <m/>
    <m/>
    <m/>
    <m/>
    <m/>
    <m/>
    <m/>
    <m/>
    <m/>
    <m/>
    <s v=""/>
    <s v=""/>
    <s v=""/>
    <s v=""/>
    <s v=""/>
    <s v=""/>
    <s v=""/>
    <s v=""/>
    <s v=""/>
    <s v=""/>
  </r>
  <r>
    <n v="86"/>
    <m/>
    <m/>
    <m/>
    <m/>
    <m/>
    <m/>
    <m/>
    <m/>
    <m/>
    <m/>
    <m/>
    <m/>
    <s v=""/>
    <s v=""/>
    <s v=""/>
    <s v=""/>
    <s v=""/>
    <s v=""/>
    <s v=""/>
    <s v=""/>
    <s v=""/>
    <s v=""/>
  </r>
  <r>
    <n v="87"/>
    <m/>
    <m/>
    <m/>
    <m/>
    <m/>
    <m/>
    <m/>
    <m/>
    <m/>
    <m/>
    <m/>
    <m/>
    <s v=""/>
    <s v=""/>
    <s v=""/>
    <s v=""/>
    <s v=""/>
    <s v=""/>
    <s v=""/>
    <s v=""/>
    <s v=""/>
    <s v=""/>
  </r>
  <r>
    <n v="88"/>
    <m/>
    <m/>
    <m/>
    <m/>
    <m/>
    <m/>
    <m/>
    <m/>
    <m/>
    <m/>
    <m/>
    <m/>
    <s v=""/>
    <s v=""/>
    <s v=""/>
    <s v=""/>
    <s v=""/>
    <s v=""/>
    <s v=""/>
    <s v=""/>
    <s v=""/>
    <s v=""/>
  </r>
  <r>
    <n v="89"/>
    <m/>
    <m/>
    <m/>
    <m/>
    <m/>
    <m/>
    <m/>
    <m/>
    <m/>
    <m/>
    <m/>
    <m/>
    <s v=""/>
    <s v=""/>
    <s v=""/>
    <s v=""/>
    <s v=""/>
    <s v=""/>
    <s v=""/>
    <s v=""/>
    <s v=""/>
    <s v=""/>
  </r>
  <r>
    <n v="90"/>
    <m/>
    <m/>
    <m/>
    <m/>
    <m/>
    <m/>
    <m/>
    <m/>
    <m/>
    <m/>
    <m/>
    <m/>
    <s v=""/>
    <s v=""/>
    <s v=""/>
    <s v=""/>
    <s v=""/>
    <s v=""/>
    <s v=""/>
    <s v=""/>
    <s v=""/>
    <s v=""/>
  </r>
  <r>
    <n v="91"/>
    <m/>
    <m/>
    <m/>
    <m/>
    <m/>
    <m/>
    <m/>
    <m/>
    <m/>
    <m/>
    <m/>
    <m/>
    <s v=""/>
    <s v=""/>
    <s v=""/>
    <s v=""/>
    <s v=""/>
    <s v=""/>
    <s v=""/>
    <s v=""/>
    <s v=""/>
    <s v=""/>
  </r>
  <r>
    <n v="92"/>
    <m/>
    <m/>
    <m/>
    <m/>
    <m/>
    <m/>
    <m/>
    <m/>
    <m/>
    <m/>
    <m/>
    <m/>
    <s v=""/>
    <s v=""/>
    <s v=""/>
    <s v=""/>
    <s v=""/>
    <s v=""/>
    <s v=""/>
    <s v=""/>
    <s v=""/>
    <s v=""/>
  </r>
  <r>
    <n v="93"/>
    <m/>
    <m/>
    <m/>
    <m/>
    <m/>
    <m/>
    <m/>
    <m/>
    <m/>
    <m/>
    <m/>
    <m/>
    <s v=""/>
    <s v=""/>
    <s v=""/>
    <s v=""/>
    <s v=""/>
    <s v=""/>
    <s v=""/>
    <s v=""/>
    <s v=""/>
    <s v=""/>
  </r>
  <r>
    <n v="94"/>
    <m/>
    <m/>
    <m/>
    <m/>
    <m/>
    <m/>
    <m/>
    <m/>
    <m/>
    <m/>
    <m/>
    <m/>
    <s v=""/>
    <s v=""/>
    <s v=""/>
    <s v=""/>
    <s v=""/>
    <s v=""/>
    <s v=""/>
    <s v=""/>
    <s v=""/>
    <s v=""/>
  </r>
  <r>
    <n v="95"/>
    <m/>
    <m/>
    <m/>
    <m/>
    <m/>
    <m/>
    <m/>
    <m/>
    <m/>
    <m/>
    <m/>
    <m/>
    <s v=""/>
    <s v=""/>
    <s v=""/>
    <s v=""/>
    <s v=""/>
    <s v=""/>
    <s v=""/>
    <s v=""/>
    <s v=""/>
    <s v=""/>
  </r>
  <r>
    <n v="96"/>
    <m/>
    <m/>
    <m/>
    <m/>
    <m/>
    <m/>
    <m/>
    <m/>
    <m/>
    <m/>
    <m/>
    <m/>
    <s v=""/>
    <s v=""/>
    <s v=""/>
    <s v=""/>
    <s v=""/>
    <s v=""/>
    <s v=""/>
    <s v=""/>
    <s v=""/>
    <s v=""/>
  </r>
  <r>
    <n v="97"/>
    <m/>
    <m/>
    <m/>
    <m/>
    <m/>
    <m/>
    <m/>
    <m/>
    <m/>
    <m/>
    <m/>
    <m/>
    <s v=""/>
    <s v=""/>
    <s v=""/>
    <s v=""/>
    <s v=""/>
    <s v=""/>
    <s v=""/>
    <s v=""/>
    <s v=""/>
    <s v=""/>
  </r>
  <r>
    <n v="98"/>
    <m/>
    <m/>
    <m/>
    <m/>
    <m/>
    <m/>
    <m/>
    <m/>
    <m/>
    <m/>
    <m/>
    <m/>
    <s v=""/>
    <s v=""/>
    <s v=""/>
    <s v=""/>
    <s v=""/>
    <s v=""/>
    <s v=""/>
    <s v=""/>
    <s v=""/>
    <s v=""/>
  </r>
  <r>
    <n v="99"/>
    <m/>
    <m/>
    <m/>
    <m/>
    <m/>
    <m/>
    <m/>
    <m/>
    <m/>
    <m/>
    <m/>
    <m/>
    <s v=""/>
    <s v=""/>
    <s v=""/>
    <s v=""/>
    <s v=""/>
    <s v=""/>
    <s v=""/>
    <s v=""/>
    <s v=""/>
    <s v=""/>
  </r>
  <r>
    <n v="100"/>
    <m/>
    <m/>
    <m/>
    <m/>
    <m/>
    <m/>
    <m/>
    <m/>
    <m/>
    <m/>
    <m/>
    <m/>
    <s v=""/>
    <s v=""/>
    <s v=""/>
    <s v=""/>
    <s v=""/>
    <s v=""/>
    <s v=""/>
    <s v=""/>
    <s v=""/>
    <s v=""/>
  </r>
</pivotCacheRecords>
</file>

<file path=xl/pivotCache/richPivot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2">
  <r>
    <n v="1"/>
    <s v="Afbeelding"/>
    <x v="0"/>
    <x v="0"/>
    <x v="0"/>
    <x v="0"/>
    <x v="0"/>
  </r>
  <r>
    <n v="1"/>
    <s v="Afbeelding"/>
    <x v="1"/>
    <x v="0"/>
    <x v="0"/>
    <x v="0"/>
    <x v="0"/>
  </r>
  <r>
    <n v="1"/>
    <s v="Afbeelding"/>
    <x v="2"/>
    <x v="0"/>
    <x v="0"/>
    <x v="0"/>
    <x v="0"/>
  </r>
  <r>
    <n v="1"/>
    <s v="Afbeelding"/>
    <x v="3"/>
    <x v="0"/>
    <x v="0"/>
    <x v="0"/>
    <x v="0"/>
  </r>
  <r>
    <n v="1"/>
    <s v="Afbeelding"/>
    <x v="4"/>
    <x v="0"/>
    <x v="0"/>
    <x v="0"/>
    <x v="0"/>
  </r>
  <r>
    <n v="1"/>
    <s v="Afbeelding"/>
    <x v="5"/>
    <x v="0"/>
    <x v="0"/>
    <x v="0"/>
    <x v="0"/>
  </r>
  <r>
    <n v="2"/>
    <s v="Afbeelding"/>
    <x v="0"/>
    <x v="0"/>
    <x v="0"/>
    <x v="0"/>
    <x v="0"/>
  </r>
  <r>
    <n v="2"/>
    <s v="Afbeelding"/>
    <x v="1"/>
    <x v="0"/>
    <x v="0"/>
    <x v="0"/>
    <x v="0"/>
  </r>
  <r>
    <n v="2"/>
    <s v="Afbeelding"/>
    <x v="2"/>
    <x v="0"/>
    <x v="0"/>
    <x v="0"/>
    <x v="0"/>
  </r>
  <r>
    <n v="2"/>
    <s v="Afbeelding"/>
    <x v="3"/>
    <x v="0"/>
    <x v="0"/>
    <x v="0"/>
    <x v="0"/>
  </r>
  <r>
    <n v="2"/>
    <s v="Afbeelding"/>
    <x v="4"/>
    <x v="0"/>
    <x v="0"/>
    <x v="0"/>
    <x v="0"/>
  </r>
  <r>
    <n v="2"/>
    <s v="Afbeelding"/>
    <x v="5"/>
    <x v="0"/>
    <x v="0"/>
    <x v="0"/>
    <x v="0"/>
  </r>
  <r>
    <n v="3"/>
    <s v="Afbeelding"/>
    <x v="0"/>
    <x v="0"/>
    <x v="0"/>
    <x v="0"/>
    <x v="0"/>
  </r>
  <r>
    <n v="3"/>
    <s v="Afbeelding"/>
    <x v="1"/>
    <x v="0"/>
    <x v="0"/>
    <x v="0"/>
    <x v="0"/>
  </r>
  <r>
    <n v="3"/>
    <s v="Afbeelding"/>
    <x v="2"/>
    <x v="0"/>
    <x v="0"/>
    <x v="0"/>
    <x v="0"/>
  </r>
  <r>
    <n v="3"/>
    <s v="Afbeelding"/>
    <x v="3"/>
    <x v="0"/>
    <x v="0"/>
    <x v="0"/>
    <x v="0"/>
  </r>
  <r>
    <n v="3"/>
    <s v="Afbeelding"/>
    <x v="4"/>
    <x v="0"/>
    <x v="0"/>
    <x v="0"/>
    <x v="0"/>
  </r>
  <r>
    <n v="3"/>
    <s v="Afbeelding"/>
    <x v="5"/>
    <x v="0"/>
    <x v="0"/>
    <x v="0"/>
    <x v="0"/>
  </r>
  <r>
    <n v="4"/>
    <s v="Afbeelding"/>
    <x v="0"/>
    <x v="0"/>
    <x v="0"/>
    <x v="0"/>
    <x v="0"/>
  </r>
  <r>
    <n v="4"/>
    <s v="Afbeelding"/>
    <x v="1"/>
    <x v="0"/>
    <x v="0"/>
    <x v="0"/>
    <x v="0"/>
  </r>
  <r>
    <n v="4"/>
    <s v="Afbeelding"/>
    <x v="2"/>
    <x v="0"/>
    <x v="0"/>
    <x v="0"/>
    <x v="0"/>
  </r>
  <r>
    <n v="4"/>
    <s v="Afbeelding"/>
    <x v="3"/>
    <x v="0"/>
    <x v="0"/>
    <x v="0"/>
    <x v="0"/>
  </r>
  <r>
    <n v="4"/>
    <s v="Afbeelding"/>
    <x v="4"/>
    <x v="0"/>
    <x v="0"/>
    <x v="0"/>
    <x v="0"/>
  </r>
  <r>
    <n v="4"/>
    <s v="Afbeelding"/>
    <x v="5"/>
    <x v="0"/>
    <x v="0"/>
    <x v="0"/>
    <x v="0"/>
  </r>
  <r>
    <n v="5"/>
    <s v="Afbeelding"/>
    <x v="0"/>
    <x v="0"/>
    <x v="0"/>
    <x v="0"/>
    <x v="0"/>
  </r>
  <r>
    <n v="5"/>
    <s v="Afbeelding"/>
    <x v="1"/>
    <x v="0"/>
    <x v="0"/>
    <x v="0"/>
    <x v="0"/>
  </r>
  <r>
    <n v="5"/>
    <s v="Afbeelding"/>
    <x v="2"/>
    <x v="0"/>
    <x v="0"/>
    <x v="0"/>
    <x v="0"/>
  </r>
  <r>
    <n v="5"/>
    <s v="Afbeelding"/>
    <x v="3"/>
    <x v="0"/>
    <x v="0"/>
    <x v="0"/>
    <x v="0"/>
  </r>
  <r>
    <n v="5"/>
    <s v="Afbeelding"/>
    <x v="4"/>
    <x v="0"/>
    <x v="0"/>
    <x v="0"/>
    <x v="0"/>
  </r>
  <r>
    <n v="5"/>
    <s v="Afbeelding"/>
    <x v="5"/>
    <x v="0"/>
    <x v="0"/>
    <x v="0"/>
    <x v="0"/>
  </r>
  <r>
    <n v="6"/>
    <s v="Afbeelding"/>
    <x v="0"/>
    <x v="0"/>
    <x v="0"/>
    <x v="0"/>
    <x v="0"/>
  </r>
  <r>
    <n v="6"/>
    <s v="Afbeelding"/>
    <x v="1"/>
    <x v="0"/>
    <x v="0"/>
    <x v="0"/>
    <x v="0"/>
  </r>
  <r>
    <n v="6"/>
    <s v="Afbeelding"/>
    <x v="2"/>
    <x v="0"/>
    <x v="0"/>
    <x v="0"/>
    <x v="0"/>
  </r>
  <r>
    <n v="6"/>
    <s v="Afbeelding"/>
    <x v="3"/>
    <x v="0"/>
    <x v="0"/>
    <x v="0"/>
    <x v="0"/>
  </r>
  <r>
    <n v="6"/>
    <s v="Afbeelding"/>
    <x v="4"/>
    <x v="0"/>
    <x v="0"/>
    <x v="0"/>
    <x v="0"/>
  </r>
  <r>
    <n v="6"/>
    <s v="Afbeelding"/>
    <x v="5"/>
    <x v="0"/>
    <x v="0"/>
    <x v="0"/>
    <x v="0"/>
  </r>
  <r>
    <n v="7"/>
    <s v="Afbeelding"/>
    <x v="0"/>
    <x v="0"/>
    <x v="0"/>
    <x v="0"/>
    <x v="0"/>
  </r>
  <r>
    <n v="7"/>
    <s v="Afbeelding"/>
    <x v="1"/>
    <x v="0"/>
    <x v="0"/>
    <x v="0"/>
    <x v="0"/>
  </r>
  <r>
    <n v="7"/>
    <s v="Afbeelding"/>
    <x v="2"/>
    <x v="0"/>
    <x v="0"/>
    <x v="0"/>
    <x v="0"/>
  </r>
  <r>
    <n v="7"/>
    <s v="Afbeelding"/>
    <x v="3"/>
    <x v="0"/>
    <x v="0"/>
    <x v="0"/>
    <x v="0"/>
  </r>
  <r>
    <n v="7"/>
    <s v="Afbeelding"/>
    <x v="4"/>
    <x v="0"/>
    <x v="0"/>
    <x v="0"/>
    <x v="0"/>
  </r>
  <r>
    <n v="7"/>
    <s v="Afbeelding"/>
    <x v="5"/>
    <x v="0"/>
    <x v="0"/>
    <x v="0"/>
    <x v="0"/>
  </r>
  <r>
    <n v="8"/>
    <s v="Afbeelding"/>
    <x v="0"/>
    <x v="0"/>
    <x v="0"/>
    <x v="0"/>
    <x v="0"/>
  </r>
  <r>
    <n v="8"/>
    <s v="Afbeelding"/>
    <x v="1"/>
    <x v="0"/>
    <x v="0"/>
    <x v="0"/>
    <x v="0"/>
  </r>
  <r>
    <n v="8"/>
    <s v="Afbeelding"/>
    <x v="2"/>
    <x v="0"/>
    <x v="0"/>
    <x v="0"/>
    <x v="0"/>
  </r>
  <r>
    <n v="8"/>
    <s v="Afbeelding"/>
    <x v="3"/>
    <x v="0"/>
    <x v="0"/>
    <x v="0"/>
    <x v="0"/>
  </r>
  <r>
    <n v="8"/>
    <s v="Afbeelding"/>
    <x v="4"/>
    <x v="0"/>
    <x v="0"/>
    <x v="0"/>
    <x v="0"/>
  </r>
  <r>
    <n v="8"/>
    <s v="Afbeelding"/>
    <x v="5"/>
    <x v="0"/>
    <x v="0"/>
    <x v="0"/>
    <x v="0"/>
  </r>
  <r>
    <n v="9"/>
    <s v="Afbeelding"/>
    <x v="0"/>
    <x v="0"/>
    <x v="0"/>
    <x v="0"/>
    <x v="0"/>
  </r>
  <r>
    <n v="9"/>
    <s v="Afbeelding"/>
    <x v="1"/>
    <x v="0"/>
    <x v="0"/>
    <x v="0"/>
    <x v="0"/>
  </r>
  <r>
    <n v="9"/>
    <s v="Afbeelding"/>
    <x v="2"/>
    <x v="0"/>
    <x v="0"/>
    <x v="0"/>
    <x v="0"/>
  </r>
  <r>
    <n v="9"/>
    <s v="Afbeelding"/>
    <x v="3"/>
    <x v="0"/>
    <x v="0"/>
    <x v="0"/>
    <x v="0"/>
  </r>
  <r>
    <n v="9"/>
    <s v="Afbeelding"/>
    <x v="4"/>
    <x v="0"/>
    <x v="0"/>
    <x v="0"/>
    <x v="0"/>
  </r>
  <r>
    <n v="9"/>
    <s v="Afbeelding"/>
    <x v="5"/>
    <x v="0"/>
    <x v="0"/>
    <x v="0"/>
    <x v="0"/>
  </r>
  <r>
    <n v="10"/>
    <s v="Afbeelding"/>
    <x v="0"/>
    <x v="0"/>
    <x v="0"/>
    <x v="0"/>
    <x v="0"/>
  </r>
  <r>
    <n v="10"/>
    <s v="Afbeelding"/>
    <x v="1"/>
    <x v="0"/>
    <x v="0"/>
    <x v="0"/>
    <x v="0"/>
  </r>
  <r>
    <n v="10"/>
    <s v="Afbeelding"/>
    <x v="2"/>
    <x v="0"/>
    <x v="0"/>
    <x v="0"/>
    <x v="0"/>
  </r>
  <r>
    <n v="10"/>
    <s v="Afbeelding"/>
    <x v="3"/>
    <x v="0"/>
    <x v="0"/>
    <x v="0"/>
    <x v="0"/>
  </r>
  <r>
    <n v="10"/>
    <s v="Afbeelding"/>
    <x v="4"/>
    <x v="0"/>
    <x v="0"/>
    <x v="0"/>
    <x v="0"/>
  </r>
  <r>
    <n v="10"/>
    <s v="Afbeelding"/>
    <x v="5"/>
    <x v="0"/>
    <x v="0"/>
    <x v="0"/>
    <x v="0"/>
  </r>
  <r>
    <n v="11"/>
    <s v="Afbeelding"/>
    <x v="0"/>
    <x v="0"/>
    <x v="0"/>
    <x v="0"/>
    <x v="0"/>
  </r>
  <r>
    <n v="11"/>
    <s v="Afbeelding"/>
    <x v="1"/>
    <x v="0"/>
    <x v="0"/>
    <x v="0"/>
    <x v="0"/>
  </r>
  <r>
    <n v="11"/>
    <s v="Afbeelding"/>
    <x v="2"/>
    <x v="0"/>
    <x v="0"/>
    <x v="0"/>
    <x v="0"/>
  </r>
  <r>
    <n v="11"/>
    <s v="Afbeelding"/>
    <x v="3"/>
    <x v="0"/>
    <x v="0"/>
    <x v="0"/>
    <x v="0"/>
  </r>
  <r>
    <n v="11"/>
    <s v="Afbeelding"/>
    <x v="4"/>
    <x v="0"/>
    <x v="0"/>
    <x v="0"/>
    <x v="0"/>
  </r>
  <r>
    <n v="11"/>
    <s v="Afbeelding"/>
    <x v="5"/>
    <x v="0"/>
    <x v="0"/>
    <x v="0"/>
    <x v="0"/>
  </r>
  <r>
    <n v="12"/>
    <s v="Afbeelding"/>
    <x v="0"/>
    <x v="0"/>
    <x v="0"/>
    <x v="0"/>
    <x v="0"/>
  </r>
  <r>
    <n v="12"/>
    <s v="Afbeelding"/>
    <x v="1"/>
    <x v="0"/>
    <x v="0"/>
    <x v="0"/>
    <x v="0"/>
  </r>
  <r>
    <n v="12"/>
    <s v="Afbeelding"/>
    <x v="2"/>
    <x v="0"/>
    <x v="0"/>
    <x v="0"/>
    <x v="0"/>
  </r>
  <r>
    <n v="12"/>
    <s v="Afbeelding"/>
    <x v="3"/>
    <x v="0"/>
    <x v="0"/>
    <x v="0"/>
    <x v="0"/>
  </r>
  <r>
    <n v="12"/>
    <s v="Afbeelding"/>
    <x v="4"/>
    <x v="0"/>
    <x v="0"/>
    <x v="0"/>
    <x v="0"/>
  </r>
  <r>
    <n v="12"/>
    <s v="Afbeelding"/>
    <x v="5"/>
    <x v="0"/>
    <x v="0"/>
    <x v="0"/>
    <x v="0"/>
  </r>
  <r>
    <n v="13"/>
    <s v="Afbeelding"/>
    <x v="0"/>
    <x v="0"/>
    <x v="0"/>
    <x v="0"/>
    <x v="0"/>
  </r>
  <r>
    <n v="13"/>
    <s v="Afbeelding"/>
    <x v="1"/>
    <x v="0"/>
    <x v="0"/>
    <x v="0"/>
    <x v="0"/>
  </r>
  <r>
    <n v="13"/>
    <s v="Afbeelding"/>
    <x v="2"/>
    <x v="0"/>
    <x v="0"/>
    <x v="0"/>
    <x v="0"/>
  </r>
  <r>
    <n v="13"/>
    <s v="Afbeelding"/>
    <x v="3"/>
    <x v="0"/>
    <x v="0"/>
    <x v="0"/>
    <x v="0"/>
  </r>
  <r>
    <n v="13"/>
    <s v="Afbeelding"/>
    <x v="4"/>
    <x v="0"/>
    <x v="0"/>
    <x v="0"/>
    <x v="0"/>
  </r>
  <r>
    <n v="13"/>
    <s v="Afbeelding"/>
    <x v="5"/>
    <x v="0"/>
    <x v="0"/>
    <x v="0"/>
    <x v="0"/>
  </r>
  <r>
    <n v="14"/>
    <s v="Afbeelding"/>
    <x v="0"/>
    <x v="0"/>
    <x v="0"/>
    <x v="0"/>
    <x v="0"/>
  </r>
  <r>
    <n v="14"/>
    <s v="Afbeelding"/>
    <x v="1"/>
    <x v="0"/>
    <x v="0"/>
    <x v="0"/>
    <x v="0"/>
  </r>
  <r>
    <n v="14"/>
    <s v="Afbeelding"/>
    <x v="2"/>
    <x v="0"/>
    <x v="0"/>
    <x v="0"/>
    <x v="0"/>
  </r>
  <r>
    <n v="14"/>
    <s v="Afbeelding"/>
    <x v="3"/>
    <x v="0"/>
    <x v="0"/>
    <x v="0"/>
    <x v="0"/>
  </r>
  <r>
    <n v="14"/>
    <s v="Afbeelding"/>
    <x v="4"/>
    <x v="0"/>
    <x v="0"/>
    <x v="0"/>
    <x v="0"/>
  </r>
  <r>
    <n v="14"/>
    <s v="Afbeelding"/>
    <x v="5"/>
    <x v="0"/>
    <x v="0"/>
    <x v="0"/>
    <x v="0"/>
  </r>
  <r>
    <n v="15"/>
    <s v="Afbeelding"/>
    <x v="0"/>
    <x v="0"/>
    <x v="0"/>
    <x v="0"/>
    <x v="0"/>
  </r>
  <r>
    <n v="15"/>
    <s v="Afbeelding"/>
    <x v="1"/>
    <x v="0"/>
    <x v="0"/>
    <x v="0"/>
    <x v="0"/>
  </r>
  <r>
    <n v="15"/>
    <s v="Afbeelding"/>
    <x v="2"/>
    <x v="0"/>
    <x v="0"/>
    <x v="0"/>
    <x v="0"/>
  </r>
  <r>
    <n v="15"/>
    <s v="Afbeelding"/>
    <x v="3"/>
    <x v="0"/>
    <x v="0"/>
    <x v="0"/>
    <x v="0"/>
  </r>
  <r>
    <n v="15"/>
    <s v="Afbeelding"/>
    <x v="4"/>
    <x v="0"/>
    <x v="0"/>
    <x v="0"/>
    <x v="0"/>
  </r>
  <r>
    <n v="15"/>
    <s v="Afbeelding"/>
    <x v="5"/>
    <x v="0"/>
    <x v="0"/>
    <x v="0"/>
    <x v="0"/>
  </r>
  <r>
    <n v="16"/>
    <s v="Afbeelding"/>
    <x v="0"/>
    <x v="0"/>
    <x v="0"/>
    <x v="0"/>
    <x v="0"/>
  </r>
  <r>
    <n v="16"/>
    <s v="Afbeelding"/>
    <x v="1"/>
    <x v="0"/>
    <x v="0"/>
    <x v="0"/>
    <x v="0"/>
  </r>
  <r>
    <n v="16"/>
    <s v="Afbeelding"/>
    <x v="2"/>
    <x v="0"/>
    <x v="0"/>
    <x v="0"/>
    <x v="0"/>
  </r>
  <r>
    <n v="16"/>
    <s v="Afbeelding"/>
    <x v="3"/>
    <x v="0"/>
    <x v="0"/>
    <x v="0"/>
    <x v="0"/>
  </r>
  <r>
    <n v="16"/>
    <s v="Afbeelding"/>
    <x v="4"/>
    <x v="0"/>
    <x v="0"/>
    <x v="0"/>
    <x v="0"/>
  </r>
  <r>
    <n v="16"/>
    <s v="Afbeelding"/>
    <x v="5"/>
    <x v="0"/>
    <x v="0"/>
    <x v="0"/>
    <x v="0"/>
  </r>
  <r>
    <n v="17"/>
    <s v="Afbeelding"/>
    <x v="0"/>
    <x v="0"/>
    <x v="0"/>
    <x v="0"/>
    <x v="0"/>
  </r>
  <r>
    <n v="17"/>
    <s v="Afbeelding"/>
    <x v="1"/>
    <x v="0"/>
    <x v="0"/>
    <x v="0"/>
    <x v="0"/>
  </r>
  <r>
    <n v="17"/>
    <s v="Afbeelding"/>
    <x v="2"/>
    <x v="0"/>
    <x v="0"/>
    <x v="0"/>
    <x v="0"/>
  </r>
  <r>
    <n v="17"/>
    <s v="Afbeelding"/>
    <x v="3"/>
    <x v="0"/>
    <x v="0"/>
    <x v="0"/>
    <x v="0"/>
  </r>
  <r>
    <n v="17"/>
    <s v="Afbeelding"/>
    <x v="4"/>
    <x v="0"/>
    <x v="0"/>
    <x v="0"/>
    <x v="0"/>
  </r>
  <r>
    <n v="17"/>
    <s v="Afbeelding"/>
    <x v="5"/>
    <x v="0"/>
    <x v="0"/>
    <x v="0"/>
    <x v="0"/>
  </r>
  <r>
    <n v="18"/>
    <s v="Afbeelding"/>
    <x v="0"/>
    <x v="0"/>
    <x v="0"/>
    <x v="0"/>
    <x v="0"/>
  </r>
  <r>
    <n v="18"/>
    <s v="Afbeelding"/>
    <x v="1"/>
    <x v="0"/>
    <x v="0"/>
    <x v="0"/>
    <x v="0"/>
  </r>
  <r>
    <n v="18"/>
    <s v="Afbeelding"/>
    <x v="2"/>
    <x v="0"/>
    <x v="0"/>
    <x v="0"/>
    <x v="0"/>
  </r>
  <r>
    <n v="18"/>
    <s v="Afbeelding"/>
    <x v="3"/>
    <x v="0"/>
    <x v="0"/>
    <x v="0"/>
    <x v="0"/>
  </r>
  <r>
    <n v="18"/>
    <s v="Afbeelding"/>
    <x v="4"/>
    <x v="0"/>
    <x v="0"/>
    <x v="0"/>
    <x v="0"/>
  </r>
  <r>
    <n v="18"/>
    <s v="Afbeelding"/>
    <x v="5"/>
    <x v="0"/>
    <x v="0"/>
    <x v="0"/>
    <x v="0"/>
  </r>
  <r>
    <n v="19"/>
    <s v="Afbeelding"/>
    <x v="0"/>
    <x v="0"/>
    <x v="0"/>
    <x v="0"/>
    <x v="0"/>
  </r>
  <r>
    <n v="19"/>
    <s v="Afbeelding"/>
    <x v="1"/>
    <x v="0"/>
    <x v="0"/>
    <x v="0"/>
    <x v="0"/>
  </r>
  <r>
    <n v="19"/>
    <s v="Afbeelding"/>
    <x v="2"/>
    <x v="0"/>
    <x v="0"/>
    <x v="0"/>
    <x v="0"/>
  </r>
  <r>
    <n v="19"/>
    <s v="Afbeelding"/>
    <x v="3"/>
    <x v="0"/>
    <x v="0"/>
    <x v="0"/>
    <x v="0"/>
  </r>
  <r>
    <n v="19"/>
    <s v="Afbeelding"/>
    <x v="4"/>
    <x v="0"/>
    <x v="0"/>
    <x v="0"/>
    <x v="0"/>
  </r>
  <r>
    <n v="19"/>
    <s v="Afbeelding"/>
    <x v="5"/>
    <x v="0"/>
    <x v="0"/>
    <x v="0"/>
    <x v="0"/>
  </r>
  <r>
    <n v="20"/>
    <s v="Afbeelding"/>
    <x v="0"/>
    <x v="0"/>
    <x v="0"/>
    <x v="0"/>
    <x v="0"/>
  </r>
  <r>
    <n v="20"/>
    <s v="Afbeelding"/>
    <x v="1"/>
    <x v="0"/>
    <x v="0"/>
    <x v="0"/>
    <x v="0"/>
  </r>
  <r>
    <n v="20"/>
    <s v="Afbeelding"/>
    <x v="2"/>
    <x v="0"/>
    <x v="0"/>
    <x v="0"/>
    <x v="0"/>
  </r>
  <r>
    <n v="20"/>
    <s v="Afbeelding"/>
    <x v="3"/>
    <x v="0"/>
    <x v="0"/>
    <x v="0"/>
    <x v="0"/>
  </r>
  <r>
    <n v="20"/>
    <s v="Afbeelding"/>
    <x v="4"/>
    <x v="0"/>
    <x v="0"/>
    <x v="0"/>
    <x v="0"/>
  </r>
  <r>
    <n v="20"/>
    <s v="Afbeelding"/>
    <x v="5"/>
    <x v="0"/>
    <x v="0"/>
    <x v="0"/>
    <x v="0"/>
  </r>
  <r>
    <n v="21"/>
    <s v="Afbeelding"/>
    <x v="0"/>
    <x v="0"/>
    <x v="0"/>
    <x v="0"/>
    <x v="0"/>
  </r>
  <r>
    <n v="21"/>
    <s v="Afbeelding"/>
    <x v="1"/>
    <x v="0"/>
    <x v="0"/>
    <x v="0"/>
    <x v="0"/>
  </r>
  <r>
    <n v="21"/>
    <s v="Afbeelding"/>
    <x v="2"/>
    <x v="0"/>
    <x v="0"/>
    <x v="0"/>
    <x v="0"/>
  </r>
  <r>
    <n v="21"/>
    <s v="Afbeelding"/>
    <x v="3"/>
    <x v="0"/>
    <x v="0"/>
    <x v="0"/>
    <x v="0"/>
  </r>
  <r>
    <n v="21"/>
    <s v="Afbeelding"/>
    <x v="4"/>
    <x v="0"/>
    <x v="0"/>
    <x v="0"/>
    <x v="0"/>
  </r>
  <r>
    <n v="21"/>
    <s v="Afbeelding"/>
    <x v="5"/>
    <x v="0"/>
    <x v="0"/>
    <x v="0"/>
    <x v="0"/>
  </r>
  <r>
    <n v="22"/>
    <s v="Afbeelding"/>
    <x v="0"/>
    <x v="0"/>
    <x v="0"/>
    <x v="0"/>
    <x v="0"/>
  </r>
  <r>
    <n v="22"/>
    <s v="Afbeelding"/>
    <x v="1"/>
    <x v="0"/>
    <x v="0"/>
    <x v="0"/>
    <x v="0"/>
  </r>
  <r>
    <n v="22"/>
    <s v="Afbeelding"/>
    <x v="2"/>
    <x v="0"/>
    <x v="0"/>
    <x v="0"/>
    <x v="0"/>
  </r>
  <r>
    <n v="22"/>
    <s v="Afbeelding"/>
    <x v="3"/>
    <x v="0"/>
    <x v="0"/>
    <x v="0"/>
    <x v="0"/>
  </r>
  <r>
    <n v="22"/>
    <s v="Afbeelding"/>
    <x v="4"/>
    <x v="0"/>
    <x v="0"/>
    <x v="0"/>
    <x v="0"/>
  </r>
  <r>
    <n v="22"/>
    <s v="Afbeelding"/>
    <x v="5"/>
    <x v="0"/>
    <x v="0"/>
    <x v="0"/>
    <x v="0"/>
  </r>
  <r>
    <n v="23"/>
    <s v="Afbeelding"/>
    <x v="0"/>
    <x v="0"/>
    <x v="0"/>
    <x v="0"/>
    <x v="0"/>
  </r>
  <r>
    <n v="23"/>
    <s v="Afbeelding"/>
    <x v="1"/>
    <x v="0"/>
    <x v="0"/>
    <x v="0"/>
    <x v="0"/>
  </r>
  <r>
    <n v="23"/>
    <s v="Afbeelding"/>
    <x v="2"/>
    <x v="0"/>
    <x v="0"/>
    <x v="0"/>
    <x v="0"/>
  </r>
  <r>
    <n v="24"/>
    <s v="Afbeelding"/>
    <x v="3"/>
    <x v="0"/>
    <x v="0"/>
    <x v="0"/>
    <x v="0"/>
  </r>
  <r>
    <n v="25"/>
    <s v="Afbeelding"/>
    <x v="4"/>
    <x v="0"/>
    <x v="0"/>
    <x v="0"/>
    <x v="0"/>
  </r>
  <r>
    <n v="26"/>
    <s v="Afbeelding"/>
    <x v="5"/>
    <x v="0"/>
    <x v="0"/>
    <x v="0"/>
    <x v="0"/>
  </r>
  <r>
    <n v="27"/>
    <s v="Afbeelding"/>
    <x v="0"/>
    <x v="0"/>
    <x v="0"/>
    <x v="0"/>
    <x v="0"/>
  </r>
  <r>
    <n v="27"/>
    <s v="Afbeelding"/>
    <x v="1"/>
    <x v="0"/>
    <x v="0"/>
    <x v="0"/>
    <x v="0"/>
  </r>
  <r>
    <n v="27"/>
    <s v="Afbeelding"/>
    <x v="2"/>
    <x v="0"/>
    <x v="0"/>
    <x v="0"/>
    <x v="0"/>
  </r>
  <r>
    <n v="27"/>
    <s v="Afbeelding"/>
    <x v="3"/>
    <x v="0"/>
    <x v="0"/>
    <x v="0"/>
    <x v="0"/>
  </r>
  <r>
    <n v="27"/>
    <s v="Afbeelding"/>
    <x v="4"/>
    <x v="0"/>
    <x v="0"/>
    <x v="0"/>
    <x v="0"/>
  </r>
  <r>
    <n v="27"/>
    <s v="Afbeelding"/>
    <x v="5"/>
    <x v="0"/>
    <x v="0"/>
    <x v="0"/>
    <x v="0"/>
  </r>
  <r>
    <n v="28"/>
    <s v="Afbeelding"/>
    <x v="0"/>
    <x v="0"/>
    <x v="0"/>
    <x v="0"/>
    <x v="0"/>
  </r>
  <r>
    <n v="28"/>
    <s v="Afbeelding"/>
    <x v="1"/>
    <x v="0"/>
    <x v="0"/>
    <x v="0"/>
    <x v="0"/>
  </r>
  <r>
    <n v="28"/>
    <s v="Afbeelding"/>
    <x v="2"/>
    <x v="0"/>
    <x v="0"/>
    <x v="0"/>
    <x v="0"/>
  </r>
  <r>
    <n v="28"/>
    <s v="Afbeelding"/>
    <x v="3"/>
    <x v="0"/>
    <x v="0"/>
    <x v="0"/>
    <x v="0"/>
  </r>
  <r>
    <n v="28"/>
    <s v="Afbeelding"/>
    <x v="4"/>
    <x v="0"/>
    <x v="0"/>
    <x v="0"/>
    <x v="0"/>
  </r>
  <r>
    <n v="28"/>
    <s v="Afbeelding"/>
    <x v="5"/>
    <x v="0"/>
    <x v="0"/>
    <x v="0"/>
    <x v="0"/>
  </r>
  <r>
    <n v="29"/>
    <s v="Afbeelding"/>
    <x v="0"/>
    <x v="0"/>
    <x v="0"/>
    <x v="0"/>
    <x v="0"/>
  </r>
  <r>
    <n v="29"/>
    <s v="Afbeelding"/>
    <x v="1"/>
    <x v="0"/>
    <x v="0"/>
    <x v="0"/>
    <x v="0"/>
  </r>
  <r>
    <n v="29"/>
    <s v="Afbeelding"/>
    <x v="2"/>
    <x v="0"/>
    <x v="0"/>
    <x v="0"/>
    <x v="0"/>
  </r>
  <r>
    <n v="29"/>
    <s v="Afbeelding"/>
    <x v="3"/>
    <x v="0"/>
    <x v="0"/>
    <x v="0"/>
    <x v="0"/>
  </r>
  <r>
    <n v="29"/>
    <s v="Afbeelding"/>
    <x v="4"/>
    <x v="0"/>
    <x v="0"/>
    <x v="0"/>
    <x v="0"/>
  </r>
  <r>
    <n v="29"/>
    <s v="Afbeelding"/>
    <x v="5"/>
    <x v="0"/>
    <x v="0"/>
    <x v="0"/>
    <x v="0"/>
  </r>
  <r>
    <n v="30"/>
    <s v="Afbeelding"/>
    <x v="0"/>
    <x v="0"/>
    <x v="0"/>
    <x v="0"/>
    <x v="0"/>
  </r>
  <r>
    <n v="30"/>
    <s v="Afbeelding"/>
    <x v="1"/>
    <x v="0"/>
    <x v="0"/>
    <x v="0"/>
    <x v="0"/>
  </r>
  <r>
    <n v="30"/>
    <s v="Afbeelding"/>
    <x v="2"/>
    <x v="0"/>
    <x v="0"/>
    <x v="0"/>
    <x v="0"/>
  </r>
  <r>
    <n v="30"/>
    <s v="Afbeelding"/>
    <x v="3"/>
    <x v="0"/>
    <x v="0"/>
    <x v="0"/>
    <x v="0"/>
  </r>
  <r>
    <n v="30"/>
    <s v="Afbeelding"/>
    <x v="4"/>
    <x v="0"/>
    <x v="0"/>
    <x v="0"/>
    <x v="0"/>
  </r>
  <r>
    <n v="30"/>
    <s v="Afbeelding"/>
    <x v="5"/>
    <x v="0"/>
    <x v="0"/>
    <x v="0"/>
    <x v="0"/>
  </r>
  <r>
    <n v="31"/>
    <s v="Afbeelding"/>
    <x v="0"/>
    <x v="0"/>
    <x v="0"/>
    <x v="0"/>
    <x v="0"/>
  </r>
  <r>
    <n v="31"/>
    <s v="Afbeelding"/>
    <x v="1"/>
    <x v="0"/>
    <x v="0"/>
    <x v="0"/>
    <x v="0"/>
  </r>
  <r>
    <n v="31"/>
    <s v="Afbeelding"/>
    <x v="2"/>
    <x v="0"/>
    <x v="0"/>
    <x v="0"/>
    <x v="0"/>
  </r>
  <r>
    <n v="31"/>
    <s v="Afbeelding"/>
    <x v="3"/>
    <x v="0"/>
    <x v="0"/>
    <x v="0"/>
    <x v="0"/>
  </r>
  <r>
    <n v="31"/>
    <s v="Afbeelding"/>
    <x v="4"/>
    <x v="0"/>
    <x v="0"/>
    <x v="0"/>
    <x v="0"/>
  </r>
  <r>
    <n v="31"/>
    <s v="Afbeelding"/>
    <x v="5"/>
    <x v="0"/>
    <x v="0"/>
    <x v="0"/>
    <x v="0"/>
  </r>
  <r>
    <n v="32"/>
    <s v="Afbeelding"/>
    <x v="0"/>
    <x v="0"/>
    <x v="0"/>
    <x v="0"/>
    <x v="0"/>
  </r>
  <r>
    <n v="32"/>
    <s v="Afbeelding"/>
    <x v="1"/>
    <x v="0"/>
    <x v="0"/>
    <x v="0"/>
    <x v="0"/>
  </r>
  <r>
    <n v="32"/>
    <s v="Afbeelding"/>
    <x v="2"/>
    <x v="0"/>
    <x v="0"/>
    <x v="0"/>
    <x v="0"/>
  </r>
  <r>
    <n v="32"/>
    <s v="Afbeelding"/>
    <x v="3"/>
    <x v="0"/>
    <x v="0"/>
    <x v="0"/>
    <x v="0"/>
  </r>
  <r>
    <n v="32"/>
    <s v="Afbeelding"/>
    <x v="4"/>
    <x v="0"/>
    <x v="0"/>
    <x v="0"/>
    <x v="0"/>
  </r>
  <r>
    <n v="32"/>
    <s v="Afbeelding"/>
    <x v="5"/>
    <x v="0"/>
    <x v="0"/>
    <x v="0"/>
    <x v="0"/>
  </r>
  <r>
    <n v="33"/>
    <s v="Afbeelding"/>
    <x v="0"/>
    <x v="0"/>
    <x v="0"/>
    <x v="0"/>
    <x v="0"/>
  </r>
  <r>
    <n v="33"/>
    <s v="Afbeelding"/>
    <x v="1"/>
    <x v="0"/>
    <x v="0"/>
    <x v="0"/>
    <x v="0"/>
  </r>
  <r>
    <n v="33"/>
    <s v="Afbeelding"/>
    <x v="2"/>
    <x v="0"/>
    <x v="0"/>
    <x v="0"/>
    <x v="0"/>
  </r>
  <r>
    <n v="33"/>
    <s v="Afbeelding"/>
    <x v="3"/>
    <x v="0"/>
    <x v="0"/>
    <x v="0"/>
    <x v="0"/>
  </r>
  <r>
    <n v="33"/>
    <s v="Afbeelding"/>
    <x v="4"/>
    <x v="0"/>
    <x v="0"/>
    <x v="0"/>
    <x v="0"/>
  </r>
  <r>
    <n v="33"/>
    <s v="Afbeelding"/>
    <x v="5"/>
    <x v="0"/>
    <x v="0"/>
    <x v="0"/>
    <x v="0"/>
  </r>
  <r>
    <n v="34"/>
    <s v="Afbeelding"/>
    <x v="0"/>
    <x v="0"/>
    <x v="0"/>
    <x v="0"/>
    <x v="0"/>
  </r>
  <r>
    <n v="34"/>
    <s v="Afbeelding"/>
    <x v="1"/>
    <x v="0"/>
    <x v="0"/>
    <x v="0"/>
    <x v="0"/>
  </r>
  <r>
    <n v="34"/>
    <s v="Afbeelding"/>
    <x v="2"/>
    <x v="0"/>
    <x v="0"/>
    <x v="0"/>
    <x v="0"/>
  </r>
  <r>
    <n v="34"/>
    <s v="Afbeelding"/>
    <x v="3"/>
    <x v="0"/>
    <x v="0"/>
    <x v="0"/>
    <x v="0"/>
  </r>
  <r>
    <n v="34"/>
    <s v="Afbeelding"/>
    <x v="4"/>
    <x v="0"/>
    <x v="0"/>
    <x v="0"/>
    <x v="0"/>
  </r>
  <r>
    <n v="34"/>
    <s v="Afbeelding"/>
    <x v="5"/>
    <x v="0"/>
    <x v="0"/>
    <x v="0"/>
    <x v="0"/>
  </r>
  <r>
    <n v="35"/>
    <s v="Afbeelding"/>
    <x v="0"/>
    <x v="0"/>
    <x v="0"/>
    <x v="0"/>
    <x v="0"/>
  </r>
  <r>
    <n v="35"/>
    <s v="Afbeelding"/>
    <x v="1"/>
    <x v="0"/>
    <x v="0"/>
    <x v="0"/>
    <x v="0"/>
  </r>
  <r>
    <n v="35"/>
    <s v="Afbeelding"/>
    <x v="2"/>
    <x v="0"/>
    <x v="0"/>
    <x v="0"/>
    <x v="0"/>
  </r>
  <r>
    <n v="35"/>
    <s v="Afbeelding"/>
    <x v="3"/>
    <x v="0"/>
    <x v="0"/>
    <x v="0"/>
    <x v="0"/>
  </r>
  <r>
    <n v="35"/>
    <s v="Afbeelding"/>
    <x v="4"/>
    <x v="0"/>
    <x v="0"/>
    <x v="0"/>
    <x v="0"/>
  </r>
  <r>
    <n v="35"/>
    <s v="Afbeelding"/>
    <x v="5"/>
    <x v="0"/>
    <x v="0"/>
    <x v="0"/>
    <x v="0"/>
  </r>
  <r>
    <n v="36"/>
    <s v="Afbeelding"/>
    <x v="0"/>
    <x v="0"/>
    <x v="0"/>
    <x v="0"/>
    <x v="0"/>
  </r>
  <r>
    <n v="36"/>
    <s v="Afbeelding"/>
    <x v="1"/>
    <x v="0"/>
    <x v="0"/>
    <x v="0"/>
    <x v="0"/>
  </r>
  <r>
    <n v="36"/>
    <s v="Afbeelding"/>
    <x v="2"/>
    <x v="0"/>
    <x v="0"/>
    <x v="0"/>
    <x v="0"/>
  </r>
  <r>
    <n v="36"/>
    <s v="Afbeelding"/>
    <x v="3"/>
    <x v="0"/>
    <x v="0"/>
    <x v="0"/>
    <x v="0"/>
  </r>
  <r>
    <n v="36"/>
    <s v="Afbeelding"/>
    <x v="4"/>
    <x v="0"/>
    <x v="0"/>
    <x v="0"/>
    <x v="0"/>
  </r>
  <r>
    <n v="36"/>
    <s v="Afbeelding"/>
    <x v="5"/>
    <x v="0"/>
    <x v="0"/>
    <x v="0"/>
    <x v="0"/>
  </r>
  <r>
    <n v="37"/>
    <s v="Afbeelding"/>
    <x v="0"/>
    <x v="0"/>
    <x v="0"/>
    <x v="0"/>
    <x v="0"/>
  </r>
  <r>
    <n v="37"/>
    <s v="Afbeelding"/>
    <x v="1"/>
    <x v="0"/>
    <x v="0"/>
    <x v="0"/>
    <x v="0"/>
  </r>
  <r>
    <n v="37"/>
    <s v="Afbeelding"/>
    <x v="2"/>
    <x v="0"/>
    <x v="0"/>
    <x v="0"/>
    <x v="0"/>
  </r>
  <r>
    <n v="37"/>
    <s v="Afbeelding"/>
    <x v="3"/>
    <x v="0"/>
    <x v="0"/>
    <x v="0"/>
    <x v="0"/>
  </r>
  <r>
    <n v="37"/>
    <s v="Afbeelding"/>
    <x v="4"/>
    <x v="0"/>
    <x v="0"/>
    <x v="0"/>
    <x v="0"/>
  </r>
  <r>
    <n v="37"/>
    <s v="Afbeelding"/>
    <x v="5"/>
    <x v="0"/>
    <x v="0"/>
    <x v="0"/>
    <x v="0"/>
  </r>
  <r>
    <n v="38"/>
    <s v="Afbeelding"/>
    <x v="0"/>
    <x v="0"/>
    <x v="0"/>
    <x v="0"/>
    <x v="0"/>
  </r>
  <r>
    <n v="38"/>
    <s v="Afbeelding"/>
    <x v="1"/>
    <x v="0"/>
    <x v="0"/>
    <x v="0"/>
    <x v="0"/>
  </r>
  <r>
    <n v="38"/>
    <s v="Afbeelding"/>
    <x v="2"/>
    <x v="0"/>
    <x v="0"/>
    <x v="0"/>
    <x v="0"/>
  </r>
  <r>
    <n v="38"/>
    <s v="Afbeelding"/>
    <x v="3"/>
    <x v="0"/>
    <x v="0"/>
    <x v="0"/>
    <x v="0"/>
  </r>
  <r>
    <n v="38"/>
    <s v="Afbeelding"/>
    <x v="4"/>
    <x v="0"/>
    <x v="0"/>
    <x v="0"/>
    <x v="0"/>
  </r>
  <r>
    <n v="38"/>
    <s v="Afbeelding"/>
    <x v="5"/>
    <x v="0"/>
    <x v="0"/>
    <x v="0"/>
    <x v="0"/>
  </r>
  <r>
    <n v="39"/>
    <s v="Afbeelding"/>
    <x v="0"/>
    <x v="0"/>
    <x v="0"/>
    <x v="0"/>
    <x v="0"/>
  </r>
  <r>
    <n v="39"/>
    <s v="Afbeelding"/>
    <x v="1"/>
    <x v="0"/>
    <x v="0"/>
    <x v="0"/>
    <x v="0"/>
  </r>
  <r>
    <n v="39"/>
    <s v="Afbeelding"/>
    <x v="2"/>
    <x v="0"/>
    <x v="0"/>
    <x v="0"/>
    <x v="0"/>
  </r>
  <r>
    <n v="39"/>
    <s v="Afbeelding"/>
    <x v="3"/>
    <x v="0"/>
    <x v="0"/>
    <x v="0"/>
    <x v="0"/>
  </r>
  <r>
    <n v="39"/>
    <s v="Afbeelding"/>
    <x v="4"/>
    <x v="0"/>
    <x v="0"/>
    <x v="0"/>
    <x v="0"/>
  </r>
  <r>
    <n v="39"/>
    <s v="Afbeelding"/>
    <x v="5"/>
    <x v="0"/>
    <x v="0"/>
    <x v="0"/>
    <x v="0"/>
  </r>
  <r>
    <n v="40"/>
    <s v="Afbeelding"/>
    <x v="0"/>
    <x v="0"/>
    <x v="0"/>
    <x v="0"/>
    <x v="0"/>
  </r>
  <r>
    <n v="40"/>
    <s v="Afbeelding"/>
    <x v="1"/>
    <x v="0"/>
    <x v="0"/>
    <x v="0"/>
    <x v="0"/>
  </r>
  <r>
    <n v="40"/>
    <s v="Afbeelding"/>
    <x v="2"/>
    <x v="0"/>
    <x v="0"/>
    <x v="0"/>
    <x v="0"/>
  </r>
  <r>
    <n v="40"/>
    <s v="Afbeelding"/>
    <x v="3"/>
    <x v="0"/>
    <x v="0"/>
    <x v="0"/>
    <x v="0"/>
  </r>
  <r>
    <n v="40"/>
    <s v="Afbeelding"/>
    <x v="4"/>
    <x v="0"/>
    <x v="0"/>
    <x v="0"/>
    <x v="0"/>
  </r>
  <r>
    <n v="40"/>
    <s v="Afbeelding"/>
    <x v="5"/>
    <x v="0"/>
    <x v="0"/>
    <x v="0"/>
    <x v="0"/>
  </r>
  <r>
    <n v="41"/>
    <s v="Afbeelding"/>
    <x v="0"/>
    <x v="0"/>
    <x v="0"/>
    <x v="0"/>
    <x v="0"/>
  </r>
  <r>
    <n v="41"/>
    <s v="Afbeelding"/>
    <x v="1"/>
    <x v="0"/>
    <x v="0"/>
    <x v="0"/>
    <x v="0"/>
  </r>
  <r>
    <n v="41"/>
    <s v="Afbeelding"/>
    <x v="2"/>
    <x v="0"/>
    <x v="0"/>
    <x v="0"/>
    <x v="0"/>
  </r>
  <r>
    <n v="41"/>
    <s v="Afbeelding"/>
    <x v="3"/>
    <x v="0"/>
    <x v="0"/>
    <x v="0"/>
    <x v="0"/>
  </r>
  <r>
    <n v="41"/>
    <s v="Afbeelding"/>
    <x v="4"/>
    <x v="0"/>
    <x v="0"/>
    <x v="0"/>
    <x v="0"/>
  </r>
  <r>
    <n v="41"/>
    <s v="Afbeelding"/>
    <x v="5"/>
    <x v="0"/>
    <x v="0"/>
    <x v="0"/>
    <x v="0"/>
  </r>
  <r>
    <n v="42"/>
    <s v="Afbeelding"/>
    <x v="0"/>
    <x v="0"/>
    <x v="0"/>
    <x v="0"/>
    <x v="0"/>
  </r>
  <r>
    <n v="42"/>
    <s v="Afbeelding"/>
    <x v="1"/>
    <x v="0"/>
    <x v="0"/>
    <x v="0"/>
    <x v="0"/>
  </r>
  <r>
    <n v="42"/>
    <s v="Afbeelding"/>
    <x v="2"/>
    <x v="0"/>
    <x v="0"/>
    <x v="0"/>
    <x v="0"/>
  </r>
  <r>
    <n v="42"/>
    <s v="Afbeelding"/>
    <x v="3"/>
    <x v="0"/>
    <x v="0"/>
    <x v="0"/>
    <x v="0"/>
  </r>
  <r>
    <n v="42"/>
    <s v="Afbeelding"/>
    <x v="4"/>
    <x v="0"/>
    <x v="0"/>
    <x v="0"/>
    <x v="0"/>
  </r>
  <r>
    <n v="42"/>
    <s v="Afbeelding"/>
    <x v="5"/>
    <x v="0"/>
    <x v="0"/>
    <x v="0"/>
    <x v="0"/>
  </r>
  <r>
    <n v="43"/>
    <s v="Afbeelding"/>
    <x v="0"/>
    <x v="0"/>
    <x v="0"/>
    <x v="0"/>
    <x v="0"/>
  </r>
  <r>
    <n v="43"/>
    <s v="Afbeelding"/>
    <x v="1"/>
    <x v="0"/>
    <x v="0"/>
    <x v="0"/>
    <x v="0"/>
  </r>
  <r>
    <n v="43"/>
    <s v="Afbeelding"/>
    <x v="2"/>
    <x v="0"/>
    <x v="0"/>
    <x v="0"/>
    <x v="0"/>
  </r>
  <r>
    <n v="43"/>
    <s v="Afbeelding"/>
    <x v="3"/>
    <x v="0"/>
    <x v="0"/>
    <x v="0"/>
    <x v="0"/>
  </r>
  <r>
    <n v="43"/>
    <s v="Afbeelding"/>
    <x v="4"/>
    <x v="0"/>
    <x v="0"/>
    <x v="0"/>
    <x v="0"/>
  </r>
  <r>
    <n v="43"/>
    <s v="Afbeelding"/>
    <x v="5"/>
    <x v="0"/>
    <x v="0"/>
    <x v="0"/>
    <x v="0"/>
  </r>
  <r>
    <n v="44"/>
    <s v="Afbeelding"/>
    <x v="0"/>
    <x v="0"/>
    <x v="0"/>
    <x v="0"/>
    <x v="0"/>
  </r>
  <r>
    <n v="44"/>
    <s v="Afbeelding"/>
    <x v="1"/>
    <x v="0"/>
    <x v="0"/>
    <x v="0"/>
    <x v="0"/>
  </r>
  <r>
    <n v="44"/>
    <s v="Afbeelding"/>
    <x v="2"/>
    <x v="0"/>
    <x v="0"/>
    <x v="0"/>
    <x v="0"/>
  </r>
  <r>
    <n v="44"/>
    <s v="Afbeelding"/>
    <x v="3"/>
    <x v="0"/>
    <x v="0"/>
    <x v="0"/>
    <x v="0"/>
  </r>
  <r>
    <n v="44"/>
    <s v="Afbeelding"/>
    <x v="4"/>
    <x v="0"/>
    <x v="0"/>
    <x v="0"/>
    <x v="0"/>
  </r>
  <r>
    <n v="44"/>
    <s v="Afbeelding"/>
    <x v="5"/>
    <x v="0"/>
    <x v="0"/>
    <x v="0"/>
    <x v="0"/>
  </r>
  <r>
    <n v="45"/>
    <s v="Afbeelding"/>
    <x v="0"/>
    <x v="0"/>
    <x v="0"/>
    <x v="0"/>
    <x v="0"/>
  </r>
  <r>
    <n v="45"/>
    <s v="Afbeelding"/>
    <x v="1"/>
    <x v="0"/>
    <x v="0"/>
    <x v="0"/>
    <x v="0"/>
  </r>
  <r>
    <n v="45"/>
    <s v="Afbeelding"/>
    <x v="2"/>
    <x v="0"/>
    <x v="0"/>
    <x v="0"/>
    <x v="0"/>
  </r>
  <r>
    <n v="45"/>
    <s v="Afbeelding"/>
    <x v="3"/>
    <x v="0"/>
    <x v="0"/>
    <x v="0"/>
    <x v="0"/>
  </r>
  <r>
    <n v="45"/>
    <s v="Afbeelding"/>
    <x v="4"/>
    <x v="0"/>
    <x v="0"/>
    <x v="0"/>
    <x v="0"/>
  </r>
  <r>
    <n v="45"/>
    <s v="Afbeelding"/>
    <x v="5"/>
    <x v="0"/>
    <x v="0"/>
    <x v="0"/>
    <x v="0"/>
  </r>
  <r>
    <n v="46"/>
    <s v="Afbeelding"/>
    <x v="0"/>
    <x v="0"/>
    <x v="0"/>
    <x v="0"/>
    <x v="0"/>
  </r>
  <r>
    <n v="46"/>
    <s v="Afbeelding"/>
    <x v="1"/>
    <x v="0"/>
    <x v="0"/>
    <x v="0"/>
    <x v="0"/>
  </r>
  <r>
    <n v="46"/>
    <s v="Afbeelding"/>
    <x v="2"/>
    <x v="0"/>
    <x v="0"/>
    <x v="0"/>
    <x v="0"/>
  </r>
  <r>
    <n v="46"/>
    <s v="Afbeelding"/>
    <x v="3"/>
    <x v="0"/>
    <x v="0"/>
    <x v="0"/>
    <x v="0"/>
  </r>
  <r>
    <n v="46"/>
    <s v="Afbeelding"/>
    <x v="4"/>
    <x v="0"/>
    <x v="0"/>
    <x v="0"/>
    <x v="0"/>
  </r>
  <r>
    <n v="46"/>
    <s v="Afbeelding"/>
    <x v="5"/>
    <x v="0"/>
    <x v="0"/>
    <x v="0"/>
    <x v="0"/>
  </r>
  <r>
    <n v="47"/>
    <s v="Afbeelding"/>
    <x v="0"/>
    <x v="0"/>
    <x v="0"/>
    <x v="0"/>
    <x v="0"/>
  </r>
  <r>
    <n v="47"/>
    <s v="Afbeelding"/>
    <x v="1"/>
    <x v="0"/>
    <x v="0"/>
    <x v="0"/>
    <x v="0"/>
  </r>
  <r>
    <n v="47"/>
    <s v="Afbeelding"/>
    <x v="2"/>
    <x v="0"/>
    <x v="0"/>
    <x v="0"/>
    <x v="0"/>
  </r>
  <r>
    <n v="47"/>
    <s v="Afbeelding"/>
    <x v="3"/>
    <x v="0"/>
    <x v="0"/>
    <x v="0"/>
    <x v="0"/>
  </r>
  <r>
    <n v="47"/>
    <s v="Afbeelding"/>
    <x v="4"/>
    <x v="0"/>
    <x v="0"/>
    <x v="0"/>
    <x v="0"/>
  </r>
  <r>
    <n v="47"/>
    <s v="Afbeelding"/>
    <x v="5"/>
    <x v="0"/>
    <x v="0"/>
    <x v="0"/>
    <x v="0"/>
  </r>
  <r>
    <n v="48"/>
    <s v="Afbeelding"/>
    <x v="0"/>
    <x v="0"/>
    <x v="0"/>
    <x v="0"/>
    <x v="0"/>
  </r>
  <r>
    <n v="48"/>
    <s v="Afbeelding"/>
    <x v="1"/>
    <x v="0"/>
    <x v="0"/>
    <x v="0"/>
    <x v="0"/>
  </r>
  <r>
    <n v="48"/>
    <s v="Afbeelding"/>
    <x v="2"/>
    <x v="0"/>
    <x v="0"/>
    <x v="0"/>
    <x v="0"/>
  </r>
  <r>
    <n v="48"/>
    <s v="Afbeelding"/>
    <x v="3"/>
    <x v="0"/>
    <x v="0"/>
    <x v="0"/>
    <x v="0"/>
  </r>
  <r>
    <n v="48"/>
    <s v="Afbeelding"/>
    <x v="4"/>
    <x v="0"/>
    <x v="0"/>
    <x v="0"/>
    <x v="0"/>
  </r>
  <r>
    <n v="48"/>
    <s v="Afbeelding"/>
    <x v="5"/>
    <x v="0"/>
    <x v="0"/>
    <x v="0"/>
    <x v="0"/>
  </r>
  <r>
    <n v="49"/>
    <s v="Afbeelding"/>
    <x v="0"/>
    <x v="0"/>
    <x v="0"/>
    <x v="0"/>
    <x v="0"/>
  </r>
  <r>
    <n v="49"/>
    <s v="Afbeelding"/>
    <x v="1"/>
    <x v="0"/>
    <x v="0"/>
    <x v="0"/>
    <x v="0"/>
  </r>
  <r>
    <n v="49"/>
    <s v="Afbeelding"/>
    <x v="2"/>
    <x v="0"/>
    <x v="0"/>
    <x v="0"/>
    <x v="0"/>
  </r>
  <r>
    <n v="49"/>
    <s v="Afbeelding"/>
    <x v="3"/>
    <x v="0"/>
    <x v="0"/>
    <x v="0"/>
    <x v="0"/>
  </r>
  <r>
    <n v="49"/>
    <s v="Afbeelding"/>
    <x v="4"/>
    <x v="0"/>
    <x v="0"/>
    <x v="0"/>
    <x v="0"/>
  </r>
  <r>
    <n v="49"/>
    <s v="Afbeelding"/>
    <x v="5"/>
    <x v="0"/>
    <x v="0"/>
    <x v="0"/>
    <x v="0"/>
  </r>
  <r>
    <n v="50"/>
    <s v="Afbeelding"/>
    <x v="0"/>
    <x v="0"/>
    <x v="0"/>
    <x v="0"/>
    <x v="0"/>
  </r>
  <r>
    <n v="50"/>
    <s v="Afbeelding"/>
    <x v="1"/>
    <x v="0"/>
    <x v="0"/>
    <x v="0"/>
    <x v="0"/>
  </r>
  <r>
    <n v="50"/>
    <s v="Afbeelding"/>
    <x v="2"/>
    <x v="0"/>
    <x v="0"/>
    <x v="0"/>
    <x v="0"/>
  </r>
  <r>
    <n v="50"/>
    <s v="Afbeelding"/>
    <x v="3"/>
    <x v="0"/>
    <x v="0"/>
    <x v="0"/>
    <x v="0"/>
  </r>
  <r>
    <n v="50"/>
    <s v="Afbeelding"/>
    <x v="4"/>
    <x v="0"/>
    <x v="0"/>
    <x v="0"/>
    <x v="0"/>
  </r>
  <r>
    <n v="50"/>
    <s v="Afbeelding"/>
    <x v="5"/>
    <x v="0"/>
    <x v="0"/>
    <x v="0"/>
    <x v="0"/>
  </r>
  <r>
    <n v="51"/>
    <s v="Afbeelding"/>
    <x v="0"/>
    <x v="0"/>
    <x v="0"/>
    <x v="0"/>
    <x v="0"/>
  </r>
  <r>
    <n v="51"/>
    <s v="Afbeelding"/>
    <x v="1"/>
    <x v="0"/>
    <x v="0"/>
    <x v="0"/>
    <x v="0"/>
  </r>
  <r>
    <n v="51"/>
    <s v="Afbeelding"/>
    <x v="2"/>
    <x v="0"/>
    <x v="0"/>
    <x v="0"/>
    <x v="0"/>
  </r>
  <r>
    <n v="51"/>
    <s v="Afbeelding"/>
    <x v="3"/>
    <x v="0"/>
    <x v="0"/>
    <x v="0"/>
    <x v="0"/>
  </r>
  <r>
    <n v="51"/>
    <s v="Afbeelding"/>
    <x v="4"/>
    <x v="0"/>
    <x v="0"/>
    <x v="0"/>
    <x v="0"/>
  </r>
  <r>
    <n v="51"/>
    <s v="Afbeelding"/>
    <x v="5"/>
    <x v="0"/>
    <x v="0"/>
    <x v="0"/>
    <x v="0"/>
  </r>
  <r>
    <n v="52"/>
    <s v="Afbeelding"/>
    <x v="0"/>
    <x v="0"/>
    <x v="0"/>
    <x v="0"/>
    <x v="0"/>
  </r>
  <r>
    <n v="52"/>
    <s v="Afbeelding"/>
    <x v="1"/>
    <x v="0"/>
    <x v="0"/>
    <x v="0"/>
    <x v="0"/>
  </r>
  <r>
    <n v="52"/>
    <s v="Afbeelding"/>
    <x v="2"/>
    <x v="0"/>
    <x v="0"/>
    <x v="0"/>
    <x v="0"/>
  </r>
  <r>
    <n v="52"/>
    <s v="Afbeelding"/>
    <x v="3"/>
    <x v="0"/>
    <x v="0"/>
    <x v="0"/>
    <x v="0"/>
  </r>
  <r>
    <n v="52"/>
    <s v="Afbeelding"/>
    <x v="4"/>
    <x v="0"/>
    <x v="0"/>
    <x v="0"/>
    <x v="0"/>
  </r>
  <r>
    <n v="52"/>
    <s v="Afbeelding"/>
    <x v="5"/>
    <x v="0"/>
    <x v="0"/>
    <x v="0"/>
    <x v="0"/>
  </r>
  <r>
    <n v="53"/>
    <s v="Afbeelding"/>
    <x v="0"/>
    <x v="0"/>
    <x v="0"/>
    <x v="0"/>
    <x v="0"/>
  </r>
  <r>
    <n v="53"/>
    <s v="Afbeelding"/>
    <x v="1"/>
    <x v="0"/>
    <x v="0"/>
    <x v="0"/>
    <x v="0"/>
  </r>
  <r>
    <n v="53"/>
    <s v="Afbeelding"/>
    <x v="2"/>
    <x v="0"/>
    <x v="0"/>
    <x v="0"/>
    <x v="0"/>
  </r>
  <r>
    <n v="53"/>
    <s v="Afbeelding"/>
    <x v="3"/>
    <x v="0"/>
    <x v="0"/>
    <x v="0"/>
    <x v="0"/>
  </r>
  <r>
    <n v="53"/>
    <s v="Afbeelding"/>
    <x v="4"/>
    <x v="0"/>
    <x v="0"/>
    <x v="0"/>
    <x v="0"/>
  </r>
  <r>
    <n v="53"/>
    <s v="Afbeelding"/>
    <x v="5"/>
    <x v="0"/>
    <x v="0"/>
    <x v="0"/>
    <x v="0"/>
  </r>
  <r>
    <n v="54"/>
    <s v="Afbeelding"/>
    <x v="0"/>
    <x v="0"/>
    <x v="0"/>
    <x v="0"/>
    <x v="0"/>
  </r>
  <r>
    <n v="54"/>
    <s v="Afbeelding"/>
    <x v="1"/>
    <x v="0"/>
    <x v="0"/>
    <x v="0"/>
    <x v="0"/>
  </r>
  <r>
    <n v="54"/>
    <s v="Afbeelding"/>
    <x v="2"/>
    <x v="0"/>
    <x v="0"/>
    <x v="0"/>
    <x v="0"/>
  </r>
  <r>
    <n v="54"/>
    <s v="Afbeelding"/>
    <x v="3"/>
    <x v="0"/>
    <x v="0"/>
    <x v="0"/>
    <x v="0"/>
  </r>
  <r>
    <n v="54"/>
    <s v="Afbeelding"/>
    <x v="4"/>
    <x v="0"/>
    <x v="0"/>
    <x v="0"/>
    <x v="0"/>
  </r>
  <r>
    <n v="54"/>
    <s v="Afbeelding"/>
    <x v="5"/>
    <x v="0"/>
    <x v="0"/>
    <x v="0"/>
    <x v="0"/>
  </r>
  <r>
    <n v="55"/>
    <s v="Afbeelding"/>
    <x v="0"/>
    <x v="0"/>
    <x v="0"/>
    <x v="0"/>
    <x v="0"/>
  </r>
  <r>
    <n v="55"/>
    <s v="Afbeelding"/>
    <x v="1"/>
    <x v="0"/>
    <x v="0"/>
    <x v="0"/>
    <x v="0"/>
  </r>
  <r>
    <n v="55"/>
    <s v="Afbeelding"/>
    <x v="2"/>
    <x v="0"/>
    <x v="0"/>
    <x v="0"/>
    <x v="0"/>
  </r>
  <r>
    <n v="55"/>
    <s v="Afbeelding"/>
    <x v="3"/>
    <x v="0"/>
    <x v="0"/>
    <x v="0"/>
    <x v="0"/>
  </r>
  <r>
    <n v="55"/>
    <s v="Afbeelding"/>
    <x v="4"/>
    <x v="0"/>
    <x v="0"/>
    <x v="0"/>
    <x v="0"/>
  </r>
  <r>
    <n v="55"/>
    <s v="Afbeelding"/>
    <x v="5"/>
    <x v="0"/>
    <x v="0"/>
    <x v="0"/>
    <x v="0"/>
  </r>
  <r>
    <n v="56"/>
    <s v="Afbeelding"/>
    <x v="0"/>
    <x v="0"/>
    <x v="0"/>
    <x v="0"/>
    <x v="0"/>
  </r>
  <r>
    <n v="56"/>
    <s v="Afbeelding"/>
    <x v="1"/>
    <x v="0"/>
    <x v="0"/>
    <x v="0"/>
    <x v="0"/>
  </r>
  <r>
    <n v="56"/>
    <s v="Afbeelding"/>
    <x v="2"/>
    <x v="0"/>
    <x v="0"/>
    <x v="0"/>
    <x v="0"/>
  </r>
  <r>
    <n v="56"/>
    <s v="Afbeelding"/>
    <x v="3"/>
    <x v="0"/>
    <x v="0"/>
    <x v="0"/>
    <x v="0"/>
  </r>
  <r>
    <n v="56"/>
    <s v="Afbeelding"/>
    <x v="4"/>
    <x v="0"/>
    <x v="0"/>
    <x v="0"/>
    <x v="0"/>
  </r>
  <r>
    <n v="56"/>
    <s v="Afbeelding"/>
    <x v="5"/>
    <x v="0"/>
    <x v="0"/>
    <x v="0"/>
    <x v="0"/>
  </r>
  <r>
    <n v="57"/>
    <s v="Afbeelding"/>
    <x v="0"/>
    <x v="0"/>
    <x v="0"/>
    <x v="0"/>
    <x v="0"/>
  </r>
  <r>
    <n v="57"/>
    <s v="Afbeelding"/>
    <x v="1"/>
    <x v="0"/>
    <x v="0"/>
    <x v="0"/>
    <x v="0"/>
  </r>
  <r>
    <n v="57"/>
    <s v="Afbeelding"/>
    <x v="2"/>
    <x v="0"/>
    <x v="0"/>
    <x v="0"/>
    <x v="0"/>
  </r>
  <r>
    <n v="57"/>
    <s v="Afbeelding"/>
    <x v="3"/>
    <x v="0"/>
    <x v="0"/>
    <x v="0"/>
    <x v="0"/>
  </r>
  <r>
    <n v="57"/>
    <s v="Afbeelding"/>
    <x v="4"/>
    <x v="0"/>
    <x v="0"/>
    <x v="0"/>
    <x v="0"/>
  </r>
  <r>
    <n v="57"/>
    <s v="Afbeelding"/>
    <x v="5"/>
    <x v="0"/>
    <x v="0"/>
    <x v="0"/>
    <x v="0"/>
  </r>
  <r>
    <n v="58"/>
    <s v="Afbeelding"/>
    <x v="0"/>
    <x v="0"/>
    <x v="0"/>
    <x v="0"/>
    <x v="0"/>
  </r>
  <r>
    <n v="58"/>
    <s v="Afbeelding"/>
    <x v="1"/>
    <x v="0"/>
    <x v="0"/>
    <x v="0"/>
    <x v="0"/>
  </r>
  <r>
    <n v="58"/>
    <s v="Afbeelding"/>
    <x v="2"/>
    <x v="0"/>
    <x v="0"/>
    <x v="0"/>
    <x v="0"/>
  </r>
  <r>
    <n v="58"/>
    <s v="Afbeelding"/>
    <x v="3"/>
    <x v="0"/>
    <x v="0"/>
    <x v="0"/>
    <x v="0"/>
  </r>
  <r>
    <n v="58"/>
    <s v="Afbeelding"/>
    <x v="4"/>
    <x v="0"/>
    <x v="0"/>
    <x v="0"/>
    <x v="0"/>
  </r>
  <r>
    <n v="58"/>
    <s v="Afbeelding"/>
    <x v="5"/>
    <x v="0"/>
    <x v="0"/>
    <x v="0"/>
    <x v="0"/>
  </r>
  <r>
    <n v="59"/>
    <s v="Afbeelding"/>
    <x v="0"/>
    <x v="0"/>
    <x v="0"/>
    <x v="0"/>
    <x v="0"/>
  </r>
  <r>
    <n v="59"/>
    <s v="Afbeelding"/>
    <x v="1"/>
    <x v="0"/>
    <x v="0"/>
    <x v="0"/>
    <x v="0"/>
  </r>
  <r>
    <n v="59"/>
    <s v="Afbeelding"/>
    <x v="2"/>
    <x v="0"/>
    <x v="0"/>
    <x v="0"/>
    <x v="0"/>
  </r>
  <r>
    <n v="59"/>
    <s v="Afbeelding"/>
    <x v="3"/>
    <x v="0"/>
    <x v="0"/>
    <x v="0"/>
    <x v="0"/>
  </r>
  <r>
    <n v="59"/>
    <s v="Afbeelding"/>
    <x v="4"/>
    <x v="0"/>
    <x v="0"/>
    <x v="0"/>
    <x v="0"/>
  </r>
  <r>
    <n v="59"/>
    <s v="Afbeelding"/>
    <x v="5"/>
    <x v="0"/>
    <x v="0"/>
    <x v="0"/>
    <x v="0"/>
  </r>
  <r>
    <n v="60"/>
    <s v="Afbeelding"/>
    <x v="0"/>
    <x v="0"/>
    <x v="0"/>
    <x v="0"/>
    <x v="0"/>
  </r>
  <r>
    <n v="60"/>
    <s v="Afbeelding"/>
    <x v="1"/>
    <x v="0"/>
    <x v="0"/>
    <x v="0"/>
    <x v="0"/>
  </r>
  <r>
    <n v="60"/>
    <s v="Afbeelding"/>
    <x v="2"/>
    <x v="0"/>
    <x v="0"/>
    <x v="0"/>
    <x v="0"/>
  </r>
  <r>
    <n v="60"/>
    <s v="Afbeelding"/>
    <x v="3"/>
    <x v="0"/>
    <x v="0"/>
    <x v="0"/>
    <x v="0"/>
  </r>
  <r>
    <n v="60"/>
    <s v="Afbeelding"/>
    <x v="4"/>
    <x v="0"/>
    <x v="0"/>
    <x v="0"/>
    <x v="0"/>
  </r>
  <r>
    <n v="60"/>
    <s v="Afbeelding"/>
    <x v="5"/>
    <x v="0"/>
    <x v="0"/>
    <x v="0"/>
    <x v="0"/>
  </r>
  <r>
    <n v="61"/>
    <s v="Afbeelding"/>
    <x v="0"/>
    <x v="0"/>
    <x v="0"/>
    <x v="0"/>
    <x v="0"/>
  </r>
  <r>
    <n v="61"/>
    <s v="Afbeelding"/>
    <x v="1"/>
    <x v="0"/>
    <x v="0"/>
    <x v="0"/>
    <x v="0"/>
  </r>
  <r>
    <n v="61"/>
    <s v="Afbeelding"/>
    <x v="2"/>
    <x v="0"/>
    <x v="0"/>
    <x v="0"/>
    <x v="0"/>
  </r>
  <r>
    <n v="61"/>
    <s v="Afbeelding"/>
    <x v="3"/>
    <x v="0"/>
    <x v="0"/>
    <x v="0"/>
    <x v="0"/>
  </r>
  <r>
    <n v="61"/>
    <s v="Afbeelding"/>
    <x v="4"/>
    <x v="0"/>
    <x v="0"/>
    <x v="0"/>
    <x v="0"/>
  </r>
  <r>
    <n v="61"/>
    <s v="Afbeelding"/>
    <x v="5"/>
    <x v="0"/>
    <x v="0"/>
    <x v="0"/>
    <x v="0"/>
  </r>
  <r>
    <n v="62"/>
    <s v="Afbeelding"/>
    <x v="0"/>
    <x v="0"/>
    <x v="0"/>
    <x v="0"/>
    <x v="0"/>
  </r>
  <r>
    <n v="62"/>
    <s v="Afbeelding"/>
    <x v="1"/>
    <x v="0"/>
    <x v="0"/>
    <x v="0"/>
    <x v="0"/>
  </r>
  <r>
    <n v="62"/>
    <s v="Afbeelding"/>
    <x v="2"/>
    <x v="0"/>
    <x v="0"/>
    <x v="0"/>
    <x v="0"/>
  </r>
  <r>
    <n v="62"/>
    <s v="Afbeelding"/>
    <x v="3"/>
    <x v="0"/>
    <x v="0"/>
    <x v="0"/>
    <x v="0"/>
  </r>
  <r>
    <n v="62"/>
    <s v="Afbeelding"/>
    <x v="4"/>
    <x v="0"/>
    <x v="0"/>
    <x v="0"/>
    <x v="0"/>
  </r>
  <r>
    <n v="62"/>
    <s v="Afbeelding"/>
    <x v="5"/>
    <x v="0"/>
    <x v="0"/>
    <x v="0"/>
    <x v="0"/>
  </r>
  <r>
    <n v="63"/>
    <s v="Afbeelding"/>
    <x v="0"/>
    <x v="0"/>
    <x v="0"/>
    <x v="0"/>
    <x v="0"/>
  </r>
  <r>
    <n v="63"/>
    <s v="Afbeelding"/>
    <x v="1"/>
    <x v="0"/>
    <x v="0"/>
    <x v="0"/>
    <x v="0"/>
  </r>
  <r>
    <n v="63"/>
    <s v="Afbeelding"/>
    <x v="2"/>
    <x v="0"/>
    <x v="0"/>
    <x v="0"/>
    <x v="0"/>
  </r>
  <r>
    <n v="63"/>
    <s v="Afbeelding"/>
    <x v="3"/>
    <x v="0"/>
    <x v="0"/>
    <x v="0"/>
    <x v="0"/>
  </r>
  <r>
    <n v="63"/>
    <s v="Afbeelding"/>
    <x v="4"/>
    <x v="0"/>
    <x v="0"/>
    <x v="0"/>
    <x v="0"/>
  </r>
  <r>
    <n v="63"/>
    <s v="Afbeelding"/>
    <x v="5"/>
    <x v="0"/>
    <x v="0"/>
    <x v="0"/>
    <x v="0"/>
  </r>
  <r>
    <n v="64"/>
    <s v="Afbeelding"/>
    <x v="0"/>
    <x v="0"/>
    <x v="0"/>
    <x v="0"/>
    <x v="0"/>
  </r>
  <r>
    <n v="64"/>
    <s v="Afbeelding"/>
    <x v="1"/>
    <x v="0"/>
    <x v="0"/>
    <x v="0"/>
    <x v="0"/>
  </r>
  <r>
    <n v="64"/>
    <s v="Afbeelding"/>
    <x v="2"/>
    <x v="0"/>
    <x v="0"/>
    <x v="0"/>
    <x v="0"/>
  </r>
  <r>
    <n v="64"/>
    <s v="Afbeelding"/>
    <x v="3"/>
    <x v="0"/>
    <x v="0"/>
    <x v="0"/>
    <x v="0"/>
  </r>
  <r>
    <n v="64"/>
    <s v="Afbeelding"/>
    <x v="4"/>
    <x v="0"/>
    <x v="0"/>
    <x v="0"/>
    <x v="0"/>
  </r>
  <r>
    <n v="64"/>
    <s v="Afbeelding"/>
    <x v="5"/>
    <x v="0"/>
    <x v="0"/>
    <x v="0"/>
    <x v="0"/>
  </r>
  <r>
    <n v="65"/>
    <s v="Afbeelding"/>
    <x v="0"/>
    <x v="0"/>
    <x v="0"/>
    <x v="0"/>
    <x v="0"/>
  </r>
  <r>
    <n v="65"/>
    <s v="Afbeelding"/>
    <x v="1"/>
    <x v="0"/>
    <x v="0"/>
    <x v="0"/>
    <x v="0"/>
  </r>
  <r>
    <n v="65"/>
    <s v="Afbeelding"/>
    <x v="2"/>
    <x v="0"/>
    <x v="0"/>
    <x v="0"/>
    <x v="0"/>
  </r>
  <r>
    <n v="65"/>
    <s v="Afbeelding"/>
    <x v="3"/>
    <x v="0"/>
    <x v="0"/>
    <x v="0"/>
    <x v="0"/>
  </r>
  <r>
    <n v="65"/>
    <s v="Afbeelding"/>
    <x v="4"/>
    <x v="0"/>
    <x v="0"/>
    <x v="0"/>
    <x v="0"/>
  </r>
  <r>
    <n v="65"/>
    <s v="Afbeelding"/>
    <x v="5"/>
    <x v="0"/>
    <x v="0"/>
    <x v="0"/>
    <x v="0"/>
  </r>
  <r>
    <n v="66"/>
    <s v="Afbeelding"/>
    <x v="0"/>
    <x v="0"/>
    <x v="0"/>
    <x v="0"/>
    <x v="0"/>
  </r>
  <r>
    <n v="66"/>
    <s v="Afbeelding"/>
    <x v="1"/>
    <x v="0"/>
    <x v="0"/>
    <x v="0"/>
    <x v="0"/>
  </r>
  <r>
    <n v="66"/>
    <s v="Afbeelding"/>
    <x v="2"/>
    <x v="0"/>
    <x v="0"/>
    <x v="0"/>
    <x v="0"/>
  </r>
  <r>
    <n v="66"/>
    <s v="Afbeelding"/>
    <x v="3"/>
    <x v="0"/>
    <x v="0"/>
    <x v="0"/>
    <x v="0"/>
  </r>
  <r>
    <n v="66"/>
    <s v="Afbeelding"/>
    <x v="4"/>
    <x v="0"/>
    <x v="0"/>
    <x v="0"/>
    <x v="0"/>
  </r>
  <r>
    <n v="66"/>
    <s v="Afbeelding"/>
    <x v="5"/>
    <x v="0"/>
    <x v="0"/>
    <x v="0"/>
    <x v="0"/>
  </r>
  <r>
    <n v="67"/>
    <s v="Afbeelding"/>
    <x v="0"/>
    <x v="0"/>
    <x v="0"/>
    <x v="0"/>
    <x v="0"/>
  </r>
  <r>
    <n v="67"/>
    <s v="Afbeelding"/>
    <x v="1"/>
    <x v="0"/>
    <x v="0"/>
    <x v="0"/>
    <x v="0"/>
  </r>
  <r>
    <n v="67"/>
    <s v="Afbeelding"/>
    <x v="2"/>
    <x v="0"/>
    <x v="0"/>
    <x v="0"/>
    <x v="0"/>
  </r>
  <r>
    <n v="67"/>
    <s v="Afbeelding"/>
    <x v="3"/>
    <x v="0"/>
    <x v="0"/>
    <x v="0"/>
    <x v="0"/>
  </r>
  <r>
    <n v="67"/>
    <s v="Afbeelding"/>
    <x v="4"/>
    <x v="0"/>
    <x v="0"/>
    <x v="0"/>
    <x v="0"/>
  </r>
  <r>
    <n v="67"/>
    <s v="Afbeelding"/>
    <x v="5"/>
    <x v="0"/>
    <x v="0"/>
    <x v="0"/>
    <x v="0"/>
  </r>
  <r>
    <n v="68"/>
    <s v="Afbeelding"/>
    <x v="0"/>
    <x v="0"/>
    <x v="0"/>
    <x v="0"/>
    <x v="0"/>
  </r>
  <r>
    <n v="68"/>
    <s v="Afbeelding"/>
    <x v="1"/>
    <x v="0"/>
    <x v="0"/>
    <x v="0"/>
    <x v="0"/>
  </r>
  <r>
    <n v="68"/>
    <s v="Afbeelding"/>
    <x v="2"/>
    <x v="0"/>
    <x v="0"/>
    <x v="0"/>
    <x v="0"/>
  </r>
  <r>
    <n v="68"/>
    <s v="Afbeelding"/>
    <x v="3"/>
    <x v="0"/>
    <x v="0"/>
    <x v="0"/>
    <x v="0"/>
  </r>
  <r>
    <n v="68"/>
    <s v="Afbeelding"/>
    <x v="4"/>
    <x v="0"/>
    <x v="0"/>
    <x v="0"/>
    <x v="0"/>
  </r>
  <r>
    <n v="68"/>
    <s v="Afbeelding"/>
    <x v="5"/>
    <x v="0"/>
    <x v="0"/>
    <x v="0"/>
    <x v="0"/>
  </r>
  <r>
    <n v="69"/>
    <s v="Afbeelding"/>
    <x v="0"/>
    <x v="0"/>
    <x v="0"/>
    <x v="0"/>
    <x v="0"/>
  </r>
  <r>
    <n v="69"/>
    <s v="Afbeelding"/>
    <x v="1"/>
    <x v="0"/>
    <x v="0"/>
    <x v="0"/>
    <x v="0"/>
  </r>
  <r>
    <n v="69"/>
    <s v="Afbeelding"/>
    <x v="2"/>
    <x v="0"/>
    <x v="0"/>
    <x v="0"/>
    <x v="0"/>
  </r>
  <r>
    <n v="69"/>
    <s v="Afbeelding"/>
    <x v="3"/>
    <x v="0"/>
    <x v="0"/>
    <x v="0"/>
    <x v="0"/>
  </r>
  <r>
    <n v="69"/>
    <s v="Afbeelding"/>
    <x v="4"/>
    <x v="0"/>
    <x v="0"/>
    <x v="0"/>
    <x v="0"/>
  </r>
  <r>
    <n v="69"/>
    <s v="Afbeelding"/>
    <x v="5"/>
    <x v="0"/>
    <x v="0"/>
    <x v="0"/>
    <x v="0"/>
  </r>
  <r>
    <n v="70"/>
    <s v="Afbeelding"/>
    <x v="0"/>
    <x v="0"/>
    <x v="0"/>
    <x v="0"/>
    <x v="0"/>
  </r>
  <r>
    <n v="70"/>
    <s v="Afbeelding"/>
    <x v="1"/>
    <x v="0"/>
    <x v="0"/>
    <x v="0"/>
    <x v="0"/>
  </r>
  <r>
    <n v="70"/>
    <s v="Afbeelding"/>
    <x v="2"/>
    <x v="0"/>
    <x v="0"/>
    <x v="0"/>
    <x v="0"/>
  </r>
  <r>
    <n v="70"/>
    <s v="Afbeelding"/>
    <x v="3"/>
    <x v="0"/>
    <x v="0"/>
    <x v="0"/>
    <x v="0"/>
  </r>
  <r>
    <n v="70"/>
    <s v="Afbeelding"/>
    <x v="4"/>
    <x v="0"/>
    <x v="0"/>
    <x v="0"/>
    <x v="0"/>
  </r>
  <r>
    <n v="70"/>
    <s v="Afbeelding"/>
    <x v="5"/>
    <x v="0"/>
    <x v="0"/>
    <x v="0"/>
    <x v="0"/>
  </r>
  <r>
    <n v="71"/>
    <s v="Afbeelding"/>
    <x v="0"/>
    <x v="0"/>
    <x v="0"/>
    <x v="0"/>
    <x v="0"/>
  </r>
  <r>
    <n v="71"/>
    <s v="Afbeelding"/>
    <x v="1"/>
    <x v="0"/>
    <x v="0"/>
    <x v="0"/>
    <x v="0"/>
  </r>
  <r>
    <n v="71"/>
    <s v="Afbeelding"/>
    <x v="2"/>
    <x v="0"/>
    <x v="0"/>
    <x v="0"/>
    <x v="0"/>
  </r>
  <r>
    <n v="71"/>
    <s v="Afbeelding"/>
    <x v="3"/>
    <x v="0"/>
    <x v="0"/>
    <x v="0"/>
    <x v="0"/>
  </r>
  <r>
    <n v="71"/>
    <s v="Afbeelding"/>
    <x v="4"/>
    <x v="0"/>
    <x v="0"/>
    <x v="0"/>
    <x v="0"/>
  </r>
  <r>
    <n v="71"/>
    <s v="Afbeelding"/>
    <x v="5"/>
    <x v="0"/>
    <x v="0"/>
    <x v="0"/>
    <x v="0"/>
  </r>
  <r>
    <n v="72"/>
    <s v="Afbeelding"/>
    <x v="0"/>
    <x v="0"/>
    <x v="0"/>
    <x v="0"/>
    <x v="0"/>
  </r>
  <r>
    <n v="72"/>
    <s v="Afbeelding"/>
    <x v="1"/>
    <x v="0"/>
    <x v="0"/>
    <x v="0"/>
    <x v="0"/>
  </r>
  <r>
    <n v="72"/>
    <s v="Afbeelding"/>
    <x v="2"/>
    <x v="0"/>
    <x v="0"/>
    <x v="0"/>
    <x v="0"/>
  </r>
  <r>
    <n v="72"/>
    <s v="Afbeelding"/>
    <x v="3"/>
    <x v="0"/>
    <x v="0"/>
    <x v="0"/>
    <x v="0"/>
  </r>
  <r>
    <n v="72"/>
    <s v="Afbeelding"/>
    <x v="4"/>
    <x v="0"/>
    <x v="0"/>
    <x v="0"/>
    <x v="0"/>
  </r>
  <r>
    <n v="72"/>
    <s v="Afbeelding"/>
    <x v="5"/>
    <x v="0"/>
    <x v="0"/>
    <x v="0"/>
    <x v="0"/>
  </r>
  <r>
    <n v="73"/>
    <s v="Afbeelding"/>
    <x v="0"/>
    <x v="0"/>
    <x v="0"/>
    <x v="0"/>
    <x v="0"/>
  </r>
  <r>
    <n v="73"/>
    <s v="Afbeelding"/>
    <x v="1"/>
    <x v="0"/>
    <x v="0"/>
    <x v="0"/>
    <x v="0"/>
  </r>
  <r>
    <n v="73"/>
    <s v="Afbeelding"/>
    <x v="2"/>
    <x v="0"/>
    <x v="0"/>
    <x v="0"/>
    <x v="0"/>
  </r>
  <r>
    <n v="73"/>
    <s v="Afbeelding"/>
    <x v="3"/>
    <x v="0"/>
    <x v="0"/>
    <x v="0"/>
    <x v="0"/>
  </r>
  <r>
    <n v="73"/>
    <s v="Afbeelding"/>
    <x v="4"/>
    <x v="0"/>
    <x v="0"/>
    <x v="0"/>
    <x v="0"/>
  </r>
  <r>
    <n v="73"/>
    <s v="Afbeelding"/>
    <x v="5"/>
    <x v="0"/>
    <x v="0"/>
    <x v="0"/>
    <x v="0"/>
  </r>
  <r>
    <n v="74"/>
    <s v="Afbeelding"/>
    <x v="0"/>
    <x v="0"/>
    <x v="0"/>
    <x v="0"/>
    <x v="0"/>
  </r>
  <r>
    <n v="74"/>
    <s v="Afbeelding"/>
    <x v="1"/>
    <x v="0"/>
    <x v="0"/>
    <x v="0"/>
    <x v="0"/>
  </r>
  <r>
    <n v="74"/>
    <s v="Afbeelding"/>
    <x v="2"/>
    <x v="0"/>
    <x v="0"/>
    <x v="0"/>
    <x v="0"/>
  </r>
  <r>
    <n v="74"/>
    <s v="Afbeelding"/>
    <x v="3"/>
    <x v="0"/>
    <x v="0"/>
    <x v="0"/>
    <x v="0"/>
  </r>
  <r>
    <n v="74"/>
    <s v="Afbeelding"/>
    <x v="4"/>
    <x v="0"/>
    <x v="0"/>
    <x v="0"/>
    <x v="0"/>
  </r>
  <r>
    <n v="74"/>
    <s v="Afbeelding"/>
    <x v="5"/>
    <x v="0"/>
    <x v="0"/>
    <x v="0"/>
    <x v="0"/>
  </r>
  <r>
    <n v="75"/>
    <s v="Afbeelding"/>
    <x v="0"/>
    <x v="0"/>
    <x v="0"/>
    <x v="0"/>
    <x v="0"/>
  </r>
  <r>
    <n v="75"/>
    <s v="Afbeelding"/>
    <x v="1"/>
    <x v="0"/>
    <x v="0"/>
    <x v="0"/>
    <x v="0"/>
  </r>
  <r>
    <n v="75"/>
    <s v="Afbeelding"/>
    <x v="2"/>
    <x v="0"/>
    <x v="0"/>
    <x v="0"/>
    <x v="0"/>
  </r>
  <r>
    <n v="75"/>
    <s v="Afbeelding"/>
    <x v="3"/>
    <x v="0"/>
    <x v="0"/>
    <x v="0"/>
    <x v="0"/>
  </r>
  <r>
    <n v="75"/>
    <s v="Afbeelding"/>
    <x v="4"/>
    <x v="0"/>
    <x v="0"/>
    <x v="0"/>
    <x v="0"/>
  </r>
  <r>
    <n v="75"/>
    <s v="Afbeelding"/>
    <x v="5"/>
    <x v="0"/>
    <x v="0"/>
    <x v="0"/>
    <x v="0"/>
  </r>
  <r>
    <n v="76"/>
    <s v="Afbeelding"/>
    <x v="0"/>
    <x v="0"/>
    <x v="0"/>
    <x v="0"/>
    <x v="0"/>
  </r>
  <r>
    <n v="76"/>
    <s v="Afbeelding"/>
    <x v="1"/>
    <x v="0"/>
    <x v="0"/>
    <x v="0"/>
    <x v="0"/>
  </r>
  <r>
    <n v="76"/>
    <s v="Afbeelding"/>
    <x v="2"/>
    <x v="0"/>
    <x v="0"/>
    <x v="0"/>
    <x v="0"/>
  </r>
  <r>
    <n v="76"/>
    <s v="Afbeelding"/>
    <x v="3"/>
    <x v="0"/>
    <x v="0"/>
    <x v="0"/>
    <x v="0"/>
  </r>
  <r>
    <n v="76"/>
    <s v="Afbeelding"/>
    <x v="4"/>
    <x v="0"/>
    <x v="0"/>
    <x v="0"/>
    <x v="0"/>
  </r>
  <r>
    <n v="76"/>
    <s v="Afbeelding"/>
    <x v="5"/>
    <x v="0"/>
    <x v="0"/>
    <x v="0"/>
    <x v="0"/>
  </r>
  <r>
    <n v="77"/>
    <s v="Afbeelding"/>
    <x v="0"/>
    <x v="0"/>
    <x v="0"/>
    <x v="0"/>
    <x v="0"/>
  </r>
  <r>
    <n v="77"/>
    <s v="Afbeelding"/>
    <x v="1"/>
    <x v="0"/>
    <x v="0"/>
    <x v="0"/>
    <x v="0"/>
  </r>
  <r>
    <n v="77"/>
    <s v="Afbeelding"/>
    <x v="2"/>
    <x v="0"/>
    <x v="0"/>
    <x v="0"/>
    <x v="0"/>
  </r>
  <r>
    <n v="77"/>
    <s v="Afbeelding"/>
    <x v="3"/>
    <x v="0"/>
    <x v="0"/>
    <x v="0"/>
    <x v="0"/>
  </r>
  <r>
    <n v="77"/>
    <s v="Afbeelding"/>
    <x v="4"/>
    <x v="0"/>
    <x v="0"/>
    <x v="0"/>
    <x v="0"/>
  </r>
  <r>
    <n v="77"/>
    <s v="Afbeelding"/>
    <x v="5"/>
    <x v="0"/>
    <x v="0"/>
    <x v="0"/>
    <x v="0"/>
  </r>
  <r>
    <n v="78"/>
    <s v="Afbeelding"/>
    <x v="0"/>
    <x v="0"/>
    <x v="0"/>
    <x v="0"/>
    <x v="0"/>
  </r>
  <r>
    <n v="78"/>
    <s v="Afbeelding"/>
    <x v="1"/>
    <x v="0"/>
    <x v="0"/>
    <x v="0"/>
    <x v="0"/>
  </r>
  <r>
    <n v="78"/>
    <s v="Afbeelding"/>
    <x v="2"/>
    <x v="0"/>
    <x v="0"/>
    <x v="0"/>
    <x v="0"/>
  </r>
  <r>
    <n v="78"/>
    <s v="Afbeelding"/>
    <x v="3"/>
    <x v="0"/>
    <x v="0"/>
    <x v="0"/>
    <x v="0"/>
  </r>
  <r>
    <n v="78"/>
    <s v="Afbeelding"/>
    <x v="4"/>
    <x v="0"/>
    <x v="0"/>
    <x v="0"/>
    <x v="0"/>
  </r>
  <r>
    <n v="78"/>
    <s v="Afbeelding"/>
    <x v="5"/>
    <x v="0"/>
    <x v="0"/>
    <x v="0"/>
    <x v="0"/>
  </r>
  <r>
    <n v="79"/>
    <s v="Afbeelding"/>
    <x v="0"/>
    <x v="0"/>
    <x v="0"/>
    <x v="0"/>
    <x v="0"/>
  </r>
  <r>
    <n v="79"/>
    <s v="Afbeelding"/>
    <x v="1"/>
    <x v="0"/>
    <x v="0"/>
    <x v="0"/>
    <x v="0"/>
  </r>
  <r>
    <n v="79"/>
    <s v="Afbeelding"/>
    <x v="2"/>
    <x v="0"/>
    <x v="0"/>
    <x v="0"/>
    <x v="0"/>
  </r>
  <r>
    <n v="79"/>
    <s v="Afbeelding"/>
    <x v="3"/>
    <x v="0"/>
    <x v="0"/>
    <x v="0"/>
    <x v="0"/>
  </r>
  <r>
    <n v="79"/>
    <s v="Afbeelding"/>
    <x v="4"/>
    <x v="0"/>
    <x v="0"/>
    <x v="0"/>
    <x v="0"/>
  </r>
  <r>
    <n v="79"/>
    <s v="Afbeelding"/>
    <x v="5"/>
    <x v="0"/>
    <x v="0"/>
    <x v="0"/>
    <x v="0"/>
  </r>
  <r>
    <n v="80"/>
    <s v="Afbeelding"/>
    <x v="0"/>
    <x v="0"/>
    <x v="0"/>
    <x v="0"/>
    <x v="0"/>
  </r>
  <r>
    <n v="80"/>
    <s v="Afbeelding"/>
    <x v="1"/>
    <x v="0"/>
    <x v="0"/>
    <x v="0"/>
    <x v="0"/>
  </r>
  <r>
    <n v="80"/>
    <s v="Afbeelding"/>
    <x v="2"/>
    <x v="0"/>
    <x v="0"/>
    <x v="0"/>
    <x v="0"/>
  </r>
  <r>
    <n v="80"/>
    <s v="Afbeelding"/>
    <x v="3"/>
    <x v="0"/>
    <x v="0"/>
    <x v="0"/>
    <x v="0"/>
  </r>
  <r>
    <n v="80"/>
    <s v="Afbeelding"/>
    <x v="4"/>
    <x v="0"/>
    <x v="0"/>
    <x v="0"/>
    <x v="0"/>
  </r>
  <r>
    <n v="80"/>
    <s v="Afbeelding"/>
    <x v="5"/>
    <x v="0"/>
    <x v="0"/>
    <x v="0"/>
    <x v="0"/>
  </r>
  <r>
    <n v="81"/>
    <s v="Afbeelding"/>
    <x v="0"/>
    <x v="0"/>
    <x v="0"/>
    <x v="0"/>
    <x v="0"/>
  </r>
  <r>
    <n v="81"/>
    <s v="Afbeelding"/>
    <x v="1"/>
    <x v="0"/>
    <x v="0"/>
    <x v="0"/>
    <x v="0"/>
  </r>
  <r>
    <n v="81"/>
    <s v="Afbeelding"/>
    <x v="2"/>
    <x v="0"/>
    <x v="0"/>
    <x v="0"/>
    <x v="0"/>
  </r>
  <r>
    <n v="81"/>
    <s v="Afbeelding"/>
    <x v="3"/>
    <x v="0"/>
    <x v="0"/>
    <x v="0"/>
    <x v="0"/>
  </r>
  <r>
    <n v="81"/>
    <s v="Afbeelding"/>
    <x v="4"/>
    <x v="0"/>
    <x v="0"/>
    <x v="0"/>
    <x v="0"/>
  </r>
  <r>
    <n v="81"/>
    <s v="Afbeelding"/>
    <x v="5"/>
    <x v="0"/>
    <x v="0"/>
    <x v="0"/>
    <x v="0"/>
  </r>
  <r>
    <n v="82"/>
    <s v="Afbeelding"/>
    <x v="0"/>
    <x v="0"/>
    <x v="0"/>
    <x v="0"/>
    <x v="0"/>
  </r>
  <r>
    <n v="82"/>
    <s v="Afbeelding"/>
    <x v="1"/>
    <x v="0"/>
    <x v="0"/>
    <x v="0"/>
    <x v="0"/>
  </r>
  <r>
    <n v="82"/>
    <s v="Afbeelding"/>
    <x v="2"/>
    <x v="0"/>
    <x v="0"/>
    <x v="0"/>
    <x v="0"/>
  </r>
  <r>
    <n v="82"/>
    <s v="Afbeelding"/>
    <x v="3"/>
    <x v="0"/>
    <x v="0"/>
    <x v="0"/>
    <x v="0"/>
  </r>
  <r>
    <n v="82"/>
    <s v="Afbeelding"/>
    <x v="4"/>
    <x v="0"/>
    <x v="0"/>
    <x v="0"/>
    <x v="0"/>
  </r>
  <r>
    <n v="82"/>
    <s v="Afbeelding"/>
    <x v="5"/>
    <x v="0"/>
    <x v="0"/>
    <x v="0"/>
    <x v="0"/>
  </r>
  <r>
    <n v="83"/>
    <s v="Afbeelding"/>
    <x v="0"/>
    <x v="0"/>
    <x v="0"/>
    <x v="0"/>
    <x v="0"/>
  </r>
  <r>
    <n v="83"/>
    <s v="Afbeelding"/>
    <x v="1"/>
    <x v="0"/>
    <x v="0"/>
    <x v="0"/>
    <x v="0"/>
  </r>
  <r>
    <n v="83"/>
    <s v="Afbeelding"/>
    <x v="2"/>
    <x v="0"/>
    <x v="0"/>
    <x v="0"/>
    <x v="0"/>
  </r>
  <r>
    <n v="83"/>
    <s v="Afbeelding"/>
    <x v="3"/>
    <x v="0"/>
    <x v="0"/>
    <x v="0"/>
    <x v="0"/>
  </r>
  <r>
    <n v="83"/>
    <s v="Afbeelding"/>
    <x v="4"/>
    <x v="0"/>
    <x v="0"/>
    <x v="0"/>
    <x v="0"/>
  </r>
  <r>
    <n v="83"/>
    <s v="Afbeelding"/>
    <x v="5"/>
    <x v="0"/>
    <x v="0"/>
    <x v="0"/>
    <x v="0"/>
  </r>
  <r>
    <n v="84"/>
    <s v="Afbeelding"/>
    <x v="0"/>
    <x v="0"/>
    <x v="0"/>
    <x v="0"/>
    <x v="0"/>
  </r>
  <r>
    <n v="84"/>
    <s v="Afbeelding"/>
    <x v="1"/>
    <x v="0"/>
    <x v="0"/>
    <x v="0"/>
    <x v="0"/>
  </r>
  <r>
    <n v="84"/>
    <s v="Afbeelding"/>
    <x v="2"/>
    <x v="0"/>
    <x v="0"/>
    <x v="0"/>
    <x v="0"/>
  </r>
  <r>
    <n v="84"/>
    <s v="Afbeelding"/>
    <x v="3"/>
    <x v="0"/>
    <x v="0"/>
    <x v="0"/>
    <x v="0"/>
  </r>
  <r>
    <n v="84"/>
    <s v="Afbeelding"/>
    <x v="4"/>
    <x v="0"/>
    <x v="0"/>
    <x v="0"/>
    <x v="0"/>
  </r>
  <r>
    <n v="84"/>
    <s v="Afbeelding"/>
    <x v="5"/>
    <x v="0"/>
    <x v="0"/>
    <x v="0"/>
    <x v="0"/>
  </r>
  <r>
    <n v="85"/>
    <s v="Afbeelding"/>
    <x v="0"/>
    <x v="0"/>
    <x v="0"/>
    <x v="0"/>
    <x v="0"/>
  </r>
  <r>
    <n v="85"/>
    <s v="Afbeelding"/>
    <x v="1"/>
    <x v="0"/>
    <x v="0"/>
    <x v="0"/>
    <x v="0"/>
  </r>
  <r>
    <n v="85"/>
    <s v="Afbeelding"/>
    <x v="2"/>
    <x v="0"/>
    <x v="0"/>
    <x v="0"/>
    <x v="0"/>
  </r>
  <r>
    <n v="85"/>
    <s v="Afbeelding"/>
    <x v="3"/>
    <x v="0"/>
    <x v="0"/>
    <x v="0"/>
    <x v="0"/>
  </r>
  <r>
    <n v="85"/>
    <s v="Afbeelding"/>
    <x v="4"/>
    <x v="0"/>
    <x v="0"/>
    <x v="0"/>
    <x v="0"/>
  </r>
  <r>
    <n v="85"/>
    <s v="Afbeelding"/>
    <x v="5"/>
    <x v="0"/>
    <x v="0"/>
    <x v="0"/>
    <x v="0"/>
  </r>
  <r>
    <n v="86"/>
    <s v="Afbeelding"/>
    <x v="0"/>
    <x v="0"/>
    <x v="0"/>
    <x v="0"/>
    <x v="0"/>
  </r>
  <r>
    <n v="86"/>
    <s v="Afbeelding"/>
    <x v="1"/>
    <x v="0"/>
    <x v="0"/>
    <x v="0"/>
    <x v="0"/>
  </r>
  <r>
    <n v="86"/>
    <s v="Afbeelding"/>
    <x v="2"/>
    <x v="0"/>
    <x v="0"/>
    <x v="0"/>
    <x v="0"/>
  </r>
  <r>
    <n v="86"/>
    <s v="Afbeelding"/>
    <x v="3"/>
    <x v="0"/>
    <x v="0"/>
    <x v="0"/>
    <x v="0"/>
  </r>
  <r>
    <n v="86"/>
    <s v="Afbeelding"/>
    <x v="4"/>
    <x v="0"/>
    <x v="0"/>
    <x v="0"/>
    <x v="0"/>
  </r>
  <r>
    <n v="86"/>
    <s v="Afbeelding"/>
    <x v="5"/>
    <x v="0"/>
    <x v="0"/>
    <x v="0"/>
    <x v="0"/>
  </r>
  <r>
    <n v="87"/>
    <s v="Afbeelding"/>
    <x v="0"/>
    <x v="0"/>
    <x v="0"/>
    <x v="0"/>
    <x v="0"/>
  </r>
  <r>
    <n v="87"/>
    <s v="Afbeelding"/>
    <x v="1"/>
    <x v="0"/>
    <x v="0"/>
    <x v="0"/>
    <x v="0"/>
  </r>
  <r>
    <n v="87"/>
    <s v="Afbeelding"/>
    <x v="2"/>
    <x v="0"/>
    <x v="0"/>
    <x v="0"/>
    <x v="0"/>
  </r>
  <r>
    <n v="87"/>
    <s v="Afbeelding"/>
    <x v="3"/>
    <x v="0"/>
    <x v="0"/>
    <x v="0"/>
    <x v="0"/>
  </r>
  <r>
    <n v="87"/>
    <s v="Afbeelding"/>
    <x v="4"/>
    <x v="0"/>
    <x v="0"/>
    <x v="0"/>
    <x v="0"/>
  </r>
  <r>
    <n v="87"/>
    <s v="Afbeelding"/>
    <x v="5"/>
    <x v="0"/>
    <x v="0"/>
    <x v="0"/>
    <x v="0"/>
  </r>
  <r>
    <n v="88"/>
    <s v="Afbeelding"/>
    <x v="0"/>
    <x v="0"/>
    <x v="0"/>
    <x v="0"/>
    <x v="0"/>
  </r>
  <r>
    <n v="88"/>
    <s v="Afbeelding"/>
    <x v="1"/>
    <x v="0"/>
    <x v="0"/>
    <x v="0"/>
    <x v="0"/>
  </r>
  <r>
    <n v="88"/>
    <s v="Afbeelding"/>
    <x v="2"/>
    <x v="0"/>
    <x v="0"/>
    <x v="0"/>
    <x v="0"/>
  </r>
  <r>
    <n v="88"/>
    <s v="Afbeelding"/>
    <x v="3"/>
    <x v="0"/>
    <x v="0"/>
    <x v="0"/>
    <x v="0"/>
  </r>
  <r>
    <n v="88"/>
    <s v="Afbeelding"/>
    <x v="4"/>
    <x v="0"/>
    <x v="0"/>
    <x v="0"/>
    <x v="0"/>
  </r>
  <r>
    <n v="88"/>
    <s v="Afbeelding"/>
    <x v="5"/>
    <x v="0"/>
    <x v="0"/>
    <x v="0"/>
    <x v="0"/>
  </r>
  <r>
    <n v="89"/>
    <s v="Afbeelding"/>
    <x v="0"/>
    <x v="0"/>
    <x v="0"/>
    <x v="0"/>
    <x v="0"/>
  </r>
  <r>
    <n v="89"/>
    <s v="Afbeelding"/>
    <x v="1"/>
    <x v="0"/>
    <x v="0"/>
    <x v="0"/>
    <x v="0"/>
  </r>
  <r>
    <n v="89"/>
    <s v="Afbeelding"/>
    <x v="2"/>
    <x v="0"/>
    <x v="0"/>
    <x v="0"/>
    <x v="0"/>
  </r>
  <r>
    <n v="89"/>
    <s v="Afbeelding"/>
    <x v="3"/>
    <x v="0"/>
    <x v="0"/>
    <x v="0"/>
    <x v="0"/>
  </r>
  <r>
    <n v="89"/>
    <s v="Afbeelding"/>
    <x v="4"/>
    <x v="0"/>
    <x v="0"/>
    <x v="0"/>
    <x v="0"/>
  </r>
  <r>
    <n v="89"/>
    <s v="Afbeelding"/>
    <x v="5"/>
    <x v="0"/>
    <x v="0"/>
    <x v="0"/>
    <x v="0"/>
  </r>
  <r>
    <n v="90"/>
    <s v="Afbeelding"/>
    <x v="0"/>
    <x v="0"/>
    <x v="0"/>
    <x v="0"/>
    <x v="0"/>
  </r>
  <r>
    <n v="90"/>
    <s v="Afbeelding"/>
    <x v="1"/>
    <x v="0"/>
    <x v="0"/>
    <x v="0"/>
    <x v="0"/>
  </r>
  <r>
    <n v="90"/>
    <s v="Afbeelding"/>
    <x v="2"/>
    <x v="0"/>
    <x v="0"/>
    <x v="0"/>
    <x v="0"/>
  </r>
  <r>
    <n v="90"/>
    <s v="Afbeelding"/>
    <x v="3"/>
    <x v="0"/>
    <x v="0"/>
    <x v="0"/>
    <x v="0"/>
  </r>
  <r>
    <n v="90"/>
    <s v="Afbeelding"/>
    <x v="4"/>
    <x v="0"/>
    <x v="0"/>
    <x v="0"/>
    <x v="0"/>
  </r>
  <r>
    <n v="90"/>
    <s v="Afbeelding"/>
    <x v="5"/>
    <x v="0"/>
    <x v="0"/>
    <x v="0"/>
    <x v="0"/>
  </r>
  <r>
    <n v="91"/>
    <s v="Afbeelding"/>
    <x v="0"/>
    <x v="0"/>
    <x v="0"/>
    <x v="0"/>
    <x v="0"/>
  </r>
  <r>
    <n v="91"/>
    <s v="Afbeelding"/>
    <x v="1"/>
    <x v="0"/>
    <x v="0"/>
    <x v="0"/>
    <x v="0"/>
  </r>
  <r>
    <n v="91"/>
    <s v="Afbeelding"/>
    <x v="2"/>
    <x v="0"/>
    <x v="0"/>
    <x v="0"/>
    <x v="0"/>
  </r>
  <r>
    <n v="91"/>
    <s v="Afbeelding"/>
    <x v="3"/>
    <x v="0"/>
    <x v="0"/>
    <x v="0"/>
    <x v="0"/>
  </r>
  <r>
    <n v="91"/>
    <s v="Afbeelding"/>
    <x v="4"/>
    <x v="0"/>
    <x v="0"/>
    <x v="0"/>
    <x v="0"/>
  </r>
  <r>
    <n v="91"/>
    <s v="Afbeelding"/>
    <x v="5"/>
    <x v="0"/>
    <x v="0"/>
    <x v="0"/>
    <x v="0"/>
  </r>
  <r>
    <n v="92"/>
    <s v="Afbeelding"/>
    <x v="0"/>
    <x v="0"/>
    <x v="0"/>
    <x v="0"/>
    <x v="0"/>
  </r>
  <r>
    <n v="92"/>
    <s v="Afbeelding"/>
    <x v="1"/>
    <x v="0"/>
    <x v="0"/>
    <x v="0"/>
    <x v="0"/>
  </r>
  <r>
    <n v="92"/>
    <s v="Afbeelding"/>
    <x v="2"/>
    <x v="0"/>
    <x v="0"/>
    <x v="0"/>
    <x v="0"/>
  </r>
  <r>
    <n v="92"/>
    <s v="Afbeelding"/>
    <x v="3"/>
    <x v="0"/>
    <x v="0"/>
    <x v="0"/>
    <x v="0"/>
  </r>
  <r>
    <n v="92"/>
    <s v="Afbeelding"/>
    <x v="4"/>
    <x v="0"/>
    <x v="0"/>
    <x v="0"/>
    <x v="0"/>
  </r>
  <r>
    <n v="92"/>
    <s v="Afbeelding"/>
    <x v="5"/>
    <x v="0"/>
    <x v="0"/>
    <x v="0"/>
    <x v="0"/>
  </r>
  <r>
    <n v="93"/>
    <s v="Afbeelding"/>
    <x v="0"/>
    <x v="0"/>
    <x v="0"/>
    <x v="0"/>
    <x v="0"/>
  </r>
  <r>
    <n v="93"/>
    <s v="Afbeelding"/>
    <x v="1"/>
    <x v="0"/>
    <x v="0"/>
    <x v="0"/>
    <x v="0"/>
  </r>
  <r>
    <n v="93"/>
    <s v="Afbeelding"/>
    <x v="2"/>
    <x v="0"/>
    <x v="0"/>
    <x v="0"/>
    <x v="0"/>
  </r>
  <r>
    <n v="93"/>
    <s v="Afbeelding"/>
    <x v="3"/>
    <x v="0"/>
    <x v="0"/>
    <x v="0"/>
    <x v="0"/>
  </r>
  <r>
    <n v="93"/>
    <s v="Afbeelding"/>
    <x v="4"/>
    <x v="0"/>
    <x v="0"/>
    <x v="0"/>
    <x v="0"/>
  </r>
  <r>
    <n v="93"/>
    <s v="Afbeelding"/>
    <x v="5"/>
    <x v="0"/>
    <x v="0"/>
    <x v="0"/>
    <x v="0"/>
  </r>
  <r>
    <n v="94"/>
    <s v="Afbeelding"/>
    <x v="0"/>
    <x v="0"/>
    <x v="0"/>
    <x v="0"/>
    <x v="0"/>
  </r>
  <r>
    <n v="94"/>
    <s v="Afbeelding"/>
    <x v="1"/>
    <x v="0"/>
    <x v="0"/>
    <x v="0"/>
    <x v="0"/>
  </r>
  <r>
    <n v="94"/>
    <s v="Afbeelding"/>
    <x v="2"/>
    <x v="0"/>
    <x v="0"/>
    <x v="0"/>
    <x v="0"/>
  </r>
  <r>
    <n v="94"/>
    <s v="Afbeelding"/>
    <x v="3"/>
    <x v="0"/>
    <x v="0"/>
    <x v="0"/>
    <x v="0"/>
  </r>
  <r>
    <n v="94"/>
    <s v="Afbeelding"/>
    <x v="4"/>
    <x v="0"/>
    <x v="0"/>
    <x v="0"/>
    <x v="0"/>
  </r>
  <r>
    <n v="94"/>
    <s v="Afbeelding"/>
    <x v="5"/>
    <x v="0"/>
    <x v="0"/>
    <x v="0"/>
    <x v="0"/>
  </r>
  <r>
    <n v="95"/>
    <s v="Afbeelding"/>
    <x v="0"/>
    <x v="0"/>
    <x v="0"/>
    <x v="0"/>
    <x v="0"/>
  </r>
  <r>
    <n v="95"/>
    <s v="Afbeelding"/>
    <x v="1"/>
    <x v="0"/>
    <x v="0"/>
    <x v="0"/>
    <x v="0"/>
  </r>
  <r>
    <n v="95"/>
    <s v="Afbeelding"/>
    <x v="2"/>
    <x v="0"/>
    <x v="0"/>
    <x v="0"/>
    <x v="0"/>
  </r>
  <r>
    <n v="95"/>
    <s v="Afbeelding"/>
    <x v="3"/>
    <x v="0"/>
    <x v="0"/>
    <x v="0"/>
    <x v="0"/>
  </r>
  <r>
    <n v="95"/>
    <s v="Afbeelding"/>
    <x v="4"/>
    <x v="0"/>
    <x v="0"/>
    <x v="0"/>
    <x v="0"/>
  </r>
  <r>
    <n v="95"/>
    <s v="Afbeelding"/>
    <x v="5"/>
    <x v="0"/>
    <x v="0"/>
    <x v="0"/>
    <x v="0"/>
  </r>
  <r>
    <n v="96"/>
    <s v="Afbeelding"/>
    <x v="0"/>
    <x v="0"/>
    <x v="0"/>
    <x v="0"/>
    <x v="0"/>
  </r>
  <r>
    <n v="96"/>
    <s v="Afbeelding"/>
    <x v="1"/>
    <x v="0"/>
    <x v="0"/>
    <x v="0"/>
    <x v="0"/>
  </r>
  <r>
    <n v="96"/>
    <s v="Afbeelding"/>
    <x v="2"/>
    <x v="0"/>
    <x v="0"/>
    <x v="0"/>
    <x v="0"/>
  </r>
  <r>
    <n v="96"/>
    <s v="Afbeelding"/>
    <x v="3"/>
    <x v="0"/>
    <x v="0"/>
    <x v="0"/>
    <x v="0"/>
  </r>
  <r>
    <n v="96"/>
    <s v="Afbeelding"/>
    <x v="4"/>
    <x v="0"/>
    <x v="0"/>
    <x v="0"/>
    <x v="0"/>
  </r>
  <r>
    <n v="96"/>
    <s v="Afbeelding"/>
    <x v="5"/>
    <x v="0"/>
    <x v="0"/>
    <x v="0"/>
    <x v="0"/>
  </r>
  <r>
    <n v="97"/>
    <s v="Afbeelding"/>
    <x v="0"/>
    <x v="0"/>
    <x v="0"/>
    <x v="0"/>
    <x v="0"/>
  </r>
  <r>
    <n v="97"/>
    <s v="Afbeelding"/>
    <x v="1"/>
    <x v="0"/>
    <x v="0"/>
    <x v="0"/>
    <x v="0"/>
  </r>
  <r>
    <n v="97"/>
    <s v="Afbeelding"/>
    <x v="2"/>
    <x v="0"/>
    <x v="0"/>
    <x v="0"/>
    <x v="0"/>
  </r>
  <r>
    <n v="97"/>
    <s v="Afbeelding"/>
    <x v="3"/>
    <x v="0"/>
    <x v="0"/>
    <x v="0"/>
    <x v="0"/>
  </r>
  <r>
    <n v="97"/>
    <s v="Afbeelding"/>
    <x v="4"/>
    <x v="0"/>
    <x v="0"/>
    <x v="0"/>
    <x v="0"/>
  </r>
  <r>
    <n v="97"/>
    <s v="Afbeelding"/>
    <x v="5"/>
    <x v="0"/>
    <x v="0"/>
    <x v="0"/>
    <x v="0"/>
  </r>
  <r>
    <n v="98"/>
    <s v="Afbeelding"/>
    <x v="0"/>
    <x v="0"/>
    <x v="0"/>
    <x v="0"/>
    <x v="0"/>
  </r>
  <r>
    <n v="98"/>
    <s v="Afbeelding"/>
    <x v="1"/>
    <x v="0"/>
    <x v="0"/>
    <x v="0"/>
    <x v="0"/>
  </r>
  <r>
    <n v="98"/>
    <s v="Afbeelding"/>
    <x v="2"/>
    <x v="0"/>
    <x v="0"/>
    <x v="0"/>
    <x v="0"/>
  </r>
  <r>
    <n v="98"/>
    <s v="Afbeelding"/>
    <x v="3"/>
    <x v="0"/>
    <x v="0"/>
    <x v="0"/>
    <x v="0"/>
  </r>
  <r>
    <n v="98"/>
    <s v="Afbeelding"/>
    <x v="4"/>
    <x v="0"/>
    <x v="0"/>
    <x v="0"/>
    <x v="0"/>
  </r>
  <r>
    <n v="98"/>
    <s v="Afbeelding"/>
    <x v="5"/>
    <x v="0"/>
    <x v="0"/>
    <x v="0"/>
    <x v="0"/>
  </r>
  <r>
    <n v="99"/>
    <s v="Afbeelding"/>
    <x v="0"/>
    <x v="0"/>
    <x v="0"/>
    <x v="0"/>
    <x v="0"/>
  </r>
  <r>
    <n v="99"/>
    <s v="Afbeelding"/>
    <x v="1"/>
    <x v="0"/>
    <x v="0"/>
    <x v="0"/>
    <x v="0"/>
  </r>
  <r>
    <n v="99"/>
    <s v="Afbeelding"/>
    <x v="2"/>
    <x v="0"/>
    <x v="0"/>
    <x v="0"/>
    <x v="0"/>
  </r>
  <r>
    <n v="99"/>
    <s v="Afbeelding"/>
    <x v="3"/>
    <x v="0"/>
    <x v="0"/>
    <x v="0"/>
    <x v="0"/>
  </r>
  <r>
    <n v="99"/>
    <s v="Afbeelding"/>
    <x v="4"/>
    <x v="0"/>
    <x v="0"/>
    <x v="0"/>
    <x v="0"/>
  </r>
  <r>
    <n v="99"/>
    <s v="Afbeelding"/>
    <x v="5"/>
    <x v="0"/>
    <x v="0"/>
    <x v="0"/>
    <x v="0"/>
  </r>
  <r>
    <n v="100"/>
    <s v="Afbeelding"/>
    <x v="0"/>
    <x v="0"/>
    <x v="0"/>
    <x v="0"/>
    <x v="0"/>
  </r>
  <r>
    <n v="100"/>
    <s v="Afbeelding"/>
    <x v="1"/>
    <x v="0"/>
    <x v="0"/>
    <x v="0"/>
    <x v="0"/>
  </r>
  <r>
    <n v="100"/>
    <s v="Afbeelding"/>
    <x v="2"/>
    <x v="0"/>
    <x v="0"/>
    <x v="0"/>
    <x v="0"/>
  </r>
  <r>
    <n v="100"/>
    <s v="Afbeelding"/>
    <x v="3"/>
    <x v="0"/>
    <x v="0"/>
    <x v="0"/>
    <x v="0"/>
  </r>
  <r>
    <n v="100"/>
    <s v="Afbeelding"/>
    <x v="4"/>
    <x v="0"/>
    <x v="0"/>
    <x v="0"/>
    <x v="0"/>
  </r>
  <r>
    <n v="100"/>
    <s v="Afbeelding"/>
    <x v="5"/>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1A34A5-30C4-BB4D-9AAD-FC2E5FF7CDD1}" name="Draaitabel1" cacheId="0" applyNumberFormats="0" applyBorderFormats="0" applyFontFormats="0" applyPatternFormats="0" applyAlignmentFormats="0" applyWidthHeightFormats="1" dataCaption="Waarden" updatedVersion="8" minRefreshableVersion="3" rowGrandTotals="0" colGrandTotals="0" itemPrintTitles="1" createdVersion="8" indent="0" showHeaders="0" outline="1" outlineData="1" multipleFieldFilters="0">
  <location ref="A16:G18" firstHeaderRow="1" firstDataRow="2" firstDataCol="1"/>
  <pivotFields count="7">
    <pivotField showAll="0"/>
    <pivotField showAll="0"/>
    <pivotField axis="axisCol" showAll="0">
      <items count="13">
        <item m="1" x="10"/>
        <item m="1" x="11"/>
        <item m="1" x="9"/>
        <item m="1" x="7"/>
        <item m="1" x="6"/>
        <item m="1" x="8"/>
        <item x="0"/>
        <item x="1"/>
        <item x="2"/>
        <item x="3"/>
        <item x="4"/>
        <item x="5"/>
        <item t="default"/>
      </items>
    </pivotField>
    <pivotField axis="axisRow" dataField="1" showAll="0">
      <items count="3">
        <item x="0"/>
        <item m="1" x="1"/>
        <item t="default"/>
      </items>
    </pivotField>
    <pivotField showAll="0"/>
    <pivotField showAll="0"/>
    <pivotField showAll="0"/>
  </pivotFields>
  <rowFields count="1">
    <field x="3"/>
  </rowFields>
  <rowItems count="1">
    <i>
      <x/>
    </i>
  </rowItems>
  <colFields count="1">
    <field x="2"/>
  </colFields>
  <colItems count="6">
    <i>
      <x v="6"/>
    </i>
    <i>
      <x v="7"/>
    </i>
    <i>
      <x v="8"/>
    </i>
    <i>
      <x v="9"/>
    </i>
    <i>
      <x v="10"/>
    </i>
    <i>
      <x v="11"/>
    </i>
  </colItems>
  <dataFields count="1">
    <dataField name="Aantal van specialisme " fld="3" subtotal="count" baseField="0" baseItem="0"/>
  </dataFields>
  <formats count="22">
    <format dxfId="36">
      <pivotArea type="origin" dataOnly="0" labelOnly="1" outline="0" fieldPosition="0"/>
    </format>
    <format dxfId="35">
      <pivotArea field="2" type="button" dataOnly="0" labelOnly="1" outline="0" axis="axisCol" fieldPosition="0"/>
    </format>
    <format dxfId="34">
      <pivotArea type="topRight" dataOnly="0" labelOnly="1" outline="0" fieldPosition="0"/>
    </format>
    <format dxfId="33">
      <pivotArea field="3" type="button" dataOnly="0" labelOnly="1" outline="0" axis="axisRow" fieldPosition="0"/>
    </format>
    <format dxfId="32">
      <pivotArea dataOnly="0" labelOnly="1" fieldPosition="0">
        <references count="1">
          <reference field="2" count="0"/>
        </references>
      </pivotArea>
    </format>
    <format dxfId="31">
      <pivotArea dataOnly="0" labelOnly="1" grandCol="1" outline="0" fieldPosition="0"/>
    </format>
    <format dxfId="30">
      <pivotArea collapsedLevelsAreSubtotals="1" fieldPosition="0">
        <references count="1">
          <reference field="3" count="0"/>
        </references>
      </pivotArea>
    </format>
    <format dxfId="29">
      <pivotArea type="origin" dataOnly="0" labelOnly="1" outline="0" fieldPosition="0"/>
    </format>
    <format dxfId="28">
      <pivotArea type="topRight" dataOnly="0" labelOnly="1" outline="0" fieldPosition="0"/>
    </format>
    <format dxfId="27">
      <pivotArea dataOnly="0" labelOnly="1" fieldPosition="0">
        <references count="1">
          <reference field="2" count="0"/>
        </references>
      </pivotArea>
    </format>
    <format dxfId="26">
      <pivotArea dataOnly="0" labelOnly="1" grandCol="1" outline="0" fieldPosition="0"/>
    </format>
    <format dxfId="25">
      <pivotArea grandRow="1" outline="0" collapsedLevelsAreSubtotals="1" fieldPosition="0"/>
    </format>
    <format dxfId="24">
      <pivotArea dataOnly="0" labelOnly="1" grandRow="1" outline="0" fieldPosition="0"/>
    </format>
    <format dxfId="23">
      <pivotArea collapsedLevelsAreSubtotals="1" fieldPosition="0">
        <references count="1">
          <reference field="3" count="0"/>
        </references>
      </pivotArea>
    </format>
    <format dxfId="22">
      <pivotArea dataOnly="0" labelOnly="1" fieldPosition="0">
        <references count="1">
          <reference field="3" count="0"/>
        </references>
      </pivotArea>
    </format>
    <format dxfId="21">
      <pivotArea collapsedLevelsAreSubtotals="1" fieldPosition="0">
        <references count="1">
          <reference field="3" count="0"/>
        </references>
      </pivotArea>
    </format>
    <format dxfId="20">
      <pivotArea dataOnly="0" labelOnly="1" fieldPosition="0">
        <references count="1">
          <reference field="3" count="0"/>
        </references>
      </pivotArea>
    </format>
    <format dxfId="19">
      <pivotArea collapsedLevelsAreSubtotals="1" fieldPosition="0">
        <references count="1">
          <reference field="3" count="0"/>
        </references>
      </pivotArea>
    </format>
    <format dxfId="18">
      <pivotArea dataOnly="0" labelOnly="1" fieldPosition="0">
        <references count="1">
          <reference field="3" count="0"/>
        </references>
      </pivotArea>
    </format>
    <format dxfId="17">
      <pivotArea outline="0" collapsedLevelsAreSubtotals="1" fieldPosition="0"/>
    </format>
    <format dxfId="16">
      <pivotArea dataOnly="0" labelOnly="1" fieldPosition="0">
        <references count="1">
          <reference field="2" count="0"/>
        </references>
      </pivotArea>
    </format>
    <format dxfId="1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1440AC4-6253-E04A-93C5-FFD132B05A82}" name="Draaitabel6" cacheId="0" applyNumberFormats="0" applyBorderFormats="0" applyFontFormats="0" applyPatternFormats="0" applyAlignmentFormats="0" applyWidthHeightFormats="1" dataCaption="Waarden" updatedVersion="8" minRefreshableVersion="3" rowGrandTotals="0" colGrandTotals="0" itemPrintTitles="1" createdVersion="8" indent="0" showHeaders="0" outline="1" outlineData="1" multipleFieldFilters="0">
  <location ref="A24:G26" firstHeaderRow="1" firstDataRow="2" firstDataCol="1"/>
  <pivotFields count="7">
    <pivotField showAll="0"/>
    <pivotField showAll="0"/>
    <pivotField axis="axisCol" showAll="0">
      <items count="13">
        <item m="1" x="10"/>
        <item m="1" x="11"/>
        <item m="1" x="9"/>
        <item m="1" x="7"/>
        <item m="1" x="6"/>
        <item m="1" x="8"/>
        <item x="0"/>
        <item x="1"/>
        <item x="2"/>
        <item x="3"/>
        <item x="4"/>
        <item x="5"/>
        <item t="default"/>
      </items>
    </pivotField>
    <pivotField showAll="0"/>
    <pivotField axis="axisRow" dataField="1" showAll="0">
      <items count="3">
        <item x="0"/>
        <item m="1" x="1"/>
        <item t="default"/>
      </items>
    </pivotField>
    <pivotField showAll="0"/>
    <pivotField showAll="0"/>
  </pivotFields>
  <rowFields count="1">
    <field x="4"/>
  </rowFields>
  <rowItems count="1">
    <i>
      <x/>
    </i>
  </rowItems>
  <colFields count="1">
    <field x="2"/>
  </colFields>
  <colItems count="6">
    <i>
      <x v="6"/>
    </i>
    <i>
      <x v="7"/>
    </i>
    <i>
      <x v="8"/>
    </i>
    <i>
      <x v="9"/>
    </i>
    <i>
      <x v="10"/>
    </i>
    <i>
      <x v="11"/>
    </i>
  </colItems>
  <dataFields count="1">
    <dataField name="Aantal van individueel maatwerk" fld="4" subtotal="count" baseField="0" baseItem="0"/>
  </dataFields>
  <formats count="23">
    <format dxfId="59">
      <pivotArea dataOnly="0" labelOnly="1" fieldPosition="0">
        <references count="1">
          <reference field="2" count="0"/>
        </references>
      </pivotArea>
    </format>
    <format dxfId="58">
      <pivotArea dataOnly="0" labelOnly="1" grandCol="1" outline="0" fieldPosition="0"/>
    </format>
    <format dxfId="57">
      <pivotArea type="origin" dataOnly="0" labelOnly="1" outline="0" fieldPosition="0"/>
    </format>
    <format dxfId="56">
      <pivotArea type="origin" dataOnly="0" labelOnly="1" outline="0" fieldPosition="0"/>
    </format>
    <format dxfId="55">
      <pivotArea type="topRight" dataOnly="0" labelOnly="1" outline="0" fieldPosition="0"/>
    </format>
    <format dxfId="54">
      <pivotArea dataOnly="0" labelOnly="1" fieldPosition="0">
        <references count="1">
          <reference field="2" count="0"/>
        </references>
      </pivotArea>
    </format>
    <format dxfId="53">
      <pivotArea dataOnly="0" labelOnly="1" grandCol="1" outline="0" fieldPosition="0"/>
    </format>
    <format dxfId="52">
      <pivotArea collapsedLevelsAreSubtotals="1" fieldPosition="0">
        <references count="1">
          <reference field="4" count="0"/>
        </references>
      </pivotArea>
    </format>
    <format dxfId="51">
      <pivotArea type="origin" dataOnly="0" labelOnly="1" outline="0" fieldPosition="0"/>
    </format>
    <format dxfId="50">
      <pivotArea type="topRight" dataOnly="0" labelOnly="1" outline="0" fieldPosition="0"/>
    </format>
    <format dxfId="49">
      <pivotArea dataOnly="0" labelOnly="1" fieldPosition="0">
        <references count="1">
          <reference field="2" count="0"/>
        </references>
      </pivotArea>
    </format>
    <format dxfId="48">
      <pivotArea dataOnly="0" labelOnly="1" grandCol="1" outline="0" fieldPosition="0"/>
    </format>
    <format dxfId="47">
      <pivotArea grandRow="1" outline="0" collapsedLevelsAreSubtotals="1" fieldPosition="0"/>
    </format>
    <format dxfId="46">
      <pivotArea dataOnly="0" labelOnly="1" grandRow="1" outline="0" fieldPosition="0"/>
    </format>
    <format dxfId="45">
      <pivotArea collapsedLevelsAreSubtotals="1" fieldPosition="0">
        <references count="1">
          <reference field="4" count="0"/>
        </references>
      </pivotArea>
    </format>
    <format dxfId="44">
      <pivotArea dataOnly="0" labelOnly="1" fieldPosition="0">
        <references count="1">
          <reference field="4" count="0"/>
        </references>
      </pivotArea>
    </format>
    <format dxfId="43">
      <pivotArea collapsedLevelsAreSubtotals="1" fieldPosition="0">
        <references count="1">
          <reference field="4" count="0"/>
        </references>
      </pivotArea>
    </format>
    <format dxfId="42">
      <pivotArea dataOnly="0" labelOnly="1" fieldPosition="0">
        <references count="1">
          <reference field="4" count="0"/>
        </references>
      </pivotArea>
    </format>
    <format dxfId="41">
      <pivotArea collapsedLevelsAreSubtotals="1" fieldPosition="0">
        <references count="1">
          <reference field="4" count="0"/>
        </references>
      </pivotArea>
    </format>
    <format dxfId="40">
      <pivotArea dataOnly="0" labelOnly="1" fieldPosition="0">
        <references count="1">
          <reference field="4" count="0"/>
        </references>
      </pivotArea>
    </format>
    <format dxfId="39">
      <pivotArea outline="0" collapsedLevelsAreSubtotals="1" fieldPosition="0"/>
    </format>
    <format dxfId="38">
      <pivotArea dataOnly="0" labelOnly="1" fieldPosition="0">
        <references count="1">
          <reference field="2" count="0"/>
        </references>
      </pivotArea>
    </format>
    <format dxfId="3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9E2C4AA-5F76-3447-BD51-0F1BE3708BEF}" name="Draaitabel3" cacheId="1" applyNumberFormats="0" applyBorderFormats="0" applyFontFormats="0" applyPatternFormats="0" applyAlignmentFormats="0" applyWidthHeightFormats="1" dataCaption="Waarden" showError="1" updatedVersion="8" minRefreshableVersion="3" itemPrintTitles="1" createdVersion="8" indent="0" outline="1" outlineData="1" multipleFieldFilters="0" chartFormat="36">
  <location ref="A8:B9" firstHeaderRow="0" firstDataRow="1" firstDataCol="0"/>
  <pivotFields count="23">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dataField="1" numFmtId="164" showAll="0"/>
    <pivotField dataField="1" numFmtId="164" showAll="0"/>
    <pivotField numFmtId="164" showAll="0"/>
    <pivotField numFmtId="164" showAll="0"/>
    <pivotField numFmtId="164" showAll="0"/>
    <pivotField numFmtId="164" showAll="0"/>
    <pivotField numFmtId="164" showAll="0"/>
    <pivotField numFmtId="164" showAll="0"/>
  </pivotFields>
  <rowItems count="1">
    <i/>
  </rowItems>
  <colFields count="1">
    <field x="-2"/>
  </colFields>
  <colItems count="2">
    <i>
      <x/>
    </i>
    <i i="1">
      <x v="1"/>
    </i>
  </colItems>
  <dataFields count="2">
    <dataField name="Gemiddelde van 5-JAAR-AMBITIE_x000a_individueel maatwerk - %" fld="16" subtotal="average" baseField="0" baseItem="0" numFmtId="1"/>
    <dataField name="Gemiddelde van NU_x000a_individueel maatwerk - %" fld="15" subtotal="average" baseField="0" baseItem="0" numFmtId="1"/>
  </dataFields>
  <formats count="10">
    <format dxfId="69">
      <pivotArea outline="0" collapsedLevelsAreSubtotals="1" fieldPosition="0">
        <references count="1">
          <reference field="4294967294" count="1" selected="0">
            <x v="0"/>
          </reference>
        </references>
      </pivotArea>
    </format>
    <format dxfId="68">
      <pivotArea outline="0" collapsedLevelsAreSubtotals="1" fieldPosition="0">
        <references count="1">
          <reference field="4294967294" count="1" selected="0">
            <x v="1"/>
          </reference>
        </references>
      </pivotArea>
    </format>
    <format dxfId="67">
      <pivotArea dataOnly="0" labelOnly="1" outline="0" fieldPosition="0">
        <references count="1">
          <reference field="4294967294" count="2">
            <x v="0"/>
            <x v="1"/>
          </reference>
        </references>
      </pivotArea>
    </format>
    <format dxfId="66">
      <pivotArea outline="0" collapsedLevelsAreSubtotals="1" fieldPosition="0"/>
    </format>
    <format dxfId="65">
      <pivotArea dataOnly="0" labelOnly="1" outline="0" fieldPosition="0">
        <references count="1">
          <reference field="4294967294" count="1">
            <x v="0"/>
          </reference>
        </references>
      </pivotArea>
    </format>
    <format dxfId="64">
      <pivotArea dataOnly="0" labelOnly="1" outline="0" fieldPosition="0">
        <references count="1">
          <reference field="4294967294" count="1">
            <x v="1"/>
          </reference>
        </references>
      </pivotArea>
    </format>
    <format dxfId="63">
      <pivotArea outline="0" collapsedLevelsAreSubtotals="1" fieldPosition="0"/>
    </format>
    <format dxfId="62">
      <pivotArea type="all" dataOnly="0" outline="0" fieldPosition="0"/>
    </format>
    <format dxfId="61">
      <pivotArea outline="0" collapsedLevelsAreSubtotals="1" fieldPosition="0"/>
    </format>
    <format dxfId="60">
      <pivotArea dataOnly="0" outline="0" fieldPosition="0">
        <references count="1">
          <reference field="4294967294" count="2">
            <x v="0"/>
            <x v="1"/>
          </reference>
        </references>
      </pivotArea>
    </format>
  </formats>
  <chartFormats count="16">
    <chartFormat chart="18" format="5" series="1">
      <pivotArea type="data" outline="0" fieldPosition="0">
        <references count="1">
          <reference field="4294967294" count="1" selected="0">
            <x v="0"/>
          </reference>
        </references>
      </pivotArea>
    </chartFormat>
    <chartFormat chart="18" format="6" series="1">
      <pivotArea type="data" outline="0" fieldPosition="0">
        <references count="1">
          <reference field="4294967294" count="1" selected="0">
            <x v="1"/>
          </reference>
        </references>
      </pivotArea>
    </chartFormat>
    <chartFormat chart="19" format="7" series="1">
      <pivotArea type="data" outline="0" fieldPosition="0">
        <references count="1">
          <reference field="4294967294" count="1" selected="0">
            <x v="0"/>
          </reference>
        </references>
      </pivotArea>
    </chartFormat>
    <chartFormat chart="19" format="8" series="1">
      <pivotArea type="data" outline="0" fieldPosition="0">
        <references count="1">
          <reference field="4294967294" count="1" selected="0">
            <x v="1"/>
          </reference>
        </references>
      </pivotArea>
    </chartFormat>
    <chartFormat chart="21" format="7" series="1">
      <pivotArea type="data" outline="0" fieldPosition="0">
        <references count="1">
          <reference field="4294967294" count="1" selected="0">
            <x v="0"/>
          </reference>
        </references>
      </pivotArea>
    </chartFormat>
    <chartFormat chart="21" format="8" series="1">
      <pivotArea type="data" outline="0" fieldPosition="0">
        <references count="1">
          <reference field="4294967294" count="1" selected="0">
            <x v="1"/>
          </reference>
        </references>
      </pivotArea>
    </chartFormat>
    <chartFormat chart="26" format="13" series="1">
      <pivotArea type="data" outline="0" fieldPosition="0">
        <references count="1">
          <reference field="4294967294" count="1" selected="0">
            <x v="0"/>
          </reference>
        </references>
      </pivotArea>
    </chartFormat>
    <chartFormat chart="26" format="14" series="1">
      <pivotArea type="data" outline="0" fieldPosition="0">
        <references count="1">
          <reference field="4294967294" count="1" selected="0">
            <x v="1"/>
          </reference>
        </references>
      </pivotArea>
    </chartFormat>
    <chartFormat chart="29" format="19" series="1">
      <pivotArea type="data" outline="0" fieldPosition="0">
        <references count="1">
          <reference field="4294967294" count="1" selected="0">
            <x v="0"/>
          </reference>
        </references>
      </pivotArea>
    </chartFormat>
    <chartFormat chart="29" format="20" series="1">
      <pivotArea type="data" outline="0" fieldPosition="0">
        <references count="1">
          <reference field="4294967294" count="1" selected="0">
            <x v="1"/>
          </reference>
        </references>
      </pivotArea>
    </chartFormat>
    <chartFormat chart="30" format="17" series="1">
      <pivotArea type="data" outline="0" fieldPosition="0">
        <references count="1">
          <reference field="4294967294" count="1" selected="0">
            <x v="0"/>
          </reference>
        </references>
      </pivotArea>
    </chartFormat>
    <chartFormat chart="30" format="18" series="1">
      <pivotArea type="data" outline="0" fieldPosition="0">
        <references count="1">
          <reference field="4294967294" count="1" selected="0">
            <x v="1"/>
          </reference>
        </references>
      </pivotArea>
    </chartFormat>
    <chartFormat chart="31" format="19" series="1">
      <pivotArea type="data" outline="0" fieldPosition="0">
        <references count="1">
          <reference field="4294967294" count="1" selected="0">
            <x v="0"/>
          </reference>
        </references>
      </pivotArea>
    </chartFormat>
    <chartFormat chart="31" format="20" series="1">
      <pivotArea type="data" outline="0" fieldPosition="0">
        <references count="1">
          <reference field="4294967294" count="1" selected="0">
            <x v="1"/>
          </reference>
        </references>
      </pivotArea>
    </chartFormat>
    <chartFormat chart="32" format="21" series="1">
      <pivotArea type="data" outline="0" fieldPosition="0">
        <references count="1">
          <reference field="4294967294" count="1" selected="0">
            <x v="0"/>
          </reference>
        </references>
      </pivotArea>
    </chartFormat>
    <chartFormat chart="32" format="22" series="1">
      <pivotArea type="data" outline="0" fieldPosition="0">
        <references count="1">
          <reference field="4294967294" count="1" selected="0">
            <x v="1"/>
          </reference>
        </references>
      </pivotArea>
    </chartFormat>
  </chartFormats>
  <pivotTableStyleInfo name="PivotStyleMedium6"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3204A20-E8A5-A946-B793-7923E8C59606}" name="Draaitabel2" cacheId="1" applyNumberFormats="0" applyBorderFormats="0" applyFontFormats="0" applyPatternFormats="0" applyAlignmentFormats="0" applyWidthHeightFormats="1" dataCaption="Waarden" showError="1" updatedVersion="8" minRefreshableVersion="3" itemPrintTitles="1" createdVersion="8" indent="0" outline="1" outlineData="1" multipleFieldFilters="0" chartFormat="35">
  <location ref="A3:B4" firstHeaderRow="0" firstDataRow="1" firstDataCol="0"/>
  <pivotFields count="23">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4"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 numFmtId="164" showAll="0"/>
  </pivotFields>
  <rowItems count="1">
    <i/>
  </rowItems>
  <colFields count="1">
    <field x="-2"/>
  </colFields>
  <colItems count="2">
    <i>
      <x/>
    </i>
    <i i="1">
      <x v="1"/>
    </i>
  </colItems>
  <dataFields count="2">
    <dataField name="Gemiddelde van 5-JAAR-AMBITIE_x000a_specialisme - %" fld="14" subtotal="average" baseField="0" baseItem="0" numFmtId="1"/>
    <dataField name="Gemiddelde van NU_x000a_specialisme - %" fld="13" subtotal="average" baseField="0" baseItem="0" numFmtId="1"/>
  </dataFields>
  <formats count="12">
    <format dxfId="81">
      <pivotArea outline="0" collapsedLevelsAreSubtotals="1" fieldPosition="0">
        <references count="1">
          <reference field="4294967294" count="1" selected="0">
            <x v="0"/>
          </reference>
        </references>
      </pivotArea>
    </format>
    <format dxfId="80">
      <pivotArea outline="0" collapsedLevelsAreSubtotals="1" fieldPosition="0">
        <references count="1">
          <reference field="4294967294" count="1" selected="0">
            <x v="1"/>
          </reference>
        </references>
      </pivotArea>
    </format>
    <format dxfId="79">
      <pivotArea dataOnly="0" labelOnly="1" outline="0" fieldPosition="0">
        <references count="1">
          <reference field="4294967294" count="2">
            <x v="0"/>
            <x v="1"/>
          </reference>
        </references>
      </pivotArea>
    </format>
    <format dxfId="78">
      <pivotArea dataOnly="0" labelOnly="1" outline="0" fieldPosition="0">
        <references count="1">
          <reference field="4294967294" count="2">
            <x v="0"/>
            <x v="1"/>
          </reference>
        </references>
      </pivotArea>
    </format>
    <format dxfId="77">
      <pivotArea outline="0" collapsedLevelsAreSubtotals="1" fieldPosition="0"/>
    </format>
    <format dxfId="76">
      <pivotArea dataOnly="0" labelOnly="1" outline="0" fieldPosition="0">
        <references count="1">
          <reference field="4294967294" count="1">
            <x v="0"/>
          </reference>
        </references>
      </pivotArea>
    </format>
    <format dxfId="75">
      <pivotArea dataOnly="0" labelOnly="1" outline="0" fieldPosition="0">
        <references count="1">
          <reference field="4294967294" count="1">
            <x v="1"/>
          </reference>
        </references>
      </pivotArea>
    </format>
    <format dxfId="74">
      <pivotArea outline="0" collapsedLevelsAreSubtotals="1" fieldPosition="0"/>
    </format>
    <format dxfId="73">
      <pivotArea type="all" dataOnly="0" outline="0" fieldPosition="0"/>
    </format>
    <format dxfId="72">
      <pivotArea outline="0" collapsedLevelsAreSubtotals="1" fieldPosition="0"/>
    </format>
    <format dxfId="71">
      <pivotArea dataOnly="0" labelOnly="1" outline="0" fieldPosition="0">
        <references count="1">
          <reference field="4294967294" count="2">
            <x v="0"/>
            <x v="1"/>
          </reference>
        </references>
      </pivotArea>
    </format>
    <format dxfId="70">
      <pivotArea dataOnly="0" labelOnly="1" outline="0" fieldPosition="0">
        <references count="1">
          <reference field="4294967294" count="1">
            <x v="0"/>
          </reference>
        </references>
      </pivotArea>
    </format>
  </formats>
  <chartFormats count="18">
    <chartFormat chart="14" format="8" series="1">
      <pivotArea type="data" outline="0" fieldPosition="0">
        <references count="1">
          <reference field="4294967294" count="1" selected="0">
            <x v="0"/>
          </reference>
        </references>
      </pivotArea>
    </chartFormat>
    <chartFormat chart="14" format="9" series="1">
      <pivotArea type="data" outline="0" fieldPosition="0">
        <references count="1">
          <reference field="4294967294" count="1" selected="0">
            <x v="1"/>
          </reference>
        </references>
      </pivotArea>
    </chartFormat>
    <chartFormat chart="15" format="10" series="1">
      <pivotArea type="data" outline="0" fieldPosition="0">
        <references count="1">
          <reference field="4294967294" count="1" selected="0">
            <x v="0"/>
          </reference>
        </references>
      </pivotArea>
    </chartFormat>
    <chartFormat chart="15" format="11" series="1">
      <pivotArea type="data" outline="0" fieldPosition="0">
        <references count="1">
          <reference field="4294967294" count="1" selected="0">
            <x v="1"/>
          </reference>
        </references>
      </pivotArea>
    </chartFormat>
    <chartFormat chart="17" format="10" series="1">
      <pivotArea type="data" outline="0" fieldPosition="0">
        <references count="1">
          <reference field="4294967294" count="1" selected="0">
            <x v="0"/>
          </reference>
        </references>
      </pivotArea>
    </chartFormat>
    <chartFormat chart="17" format="11" series="1">
      <pivotArea type="data" outline="0" fieldPosition="0">
        <references count="1">
          <reference field="4294967294" count="1" selected="0">
            <x v="1"/>
          </reference>
        </references>
      </pivotArea>
    </chartFormat>
    <chartFormat chart="22" format="16" series="1">
      <pivotArea type="data" outline="0" fieldPosition="0">
        <references count="1">
          <reference field="4294967294" count="1" selected="0">
            <x v="0"/>
          </reference>
        </references>
      </pivotArea>
    </chartFormat>
    <chartFormat chart="22" format="17" series="1">
      <pivotArea type="data" outline="0" fieldPosition="0">
        <references count="1">
          <reference field="4294967294" count="1" selected="0">
            <x v="1"/>
          </reference>
        </references>
      </pivotArea>
    </chartFormat>
    <chartFormat chart="25" format="22" series="1">
      <pivotArea type="data" outline="0" fieldPosition="0">
        <references count="1">
          <reference field="4294967294" count="1" selected="0">
            <x v="0"/>
          </reference>
        </references>
      </pivotArea>
    </chartFormat>
    <chartFormat chart="25" format="23" series="1">
      <pivotArea type="data" outline="0" fieldPosition="0">
        <references count="1">
          <reference field="4294967294" count="1" selected="0">
            <x v="1"/>
          </reference>
        </references>
      </pivotArea>
    </chartFormat>
    <chartFormat chart="26" format="20" series="1">
      <pivotArea type="data" outline="0" fieldPosition="0">
        <references count="1">
          <reference field="4294967294" count="1" selected="0">
            <x v="0"/>
          </reference>
        </references>
      </pivotArea>
    </chartFormat>
    <chartFormat chart="26" format="21" series="1">
      <pivotArea type="data" outline="0" fieldPosition="0">
        <references count="1">
          <reference field="4294967294" count="1" selected="0">
            <x v="1"/>
          </reference>
        </references>
      </pivotArea>
    </chartFormat>
    <chartFormat chart="27" format="22" series="1">
      <pivotArea type="data" outline="0" fieldPosition="0">
        <references count="1">
          <reference field="4294967294" count="1" selected="0">
            <x v="0"/>
          </reference>
        </references>
      </pivotArea>
    </chartFormat>
    <chartFormat chart="27" format="23" series="1">
      <pivotArea type="data" outline="0" fieldPosition="0">
        <references count="1">
          <reference field="4294967294" count="1" selected="0">
            <x v="1"/>
          </reference>
        </references>
      </pivotArea>
    </chartFormat>
    <chartFormat chart="27" format="24">
      <pivotArea type="data" outline="0" fieldPosition="0">
        <references count="1">
          <reference field="4294967294" count="1" selected="0">
            <x v="1"/>
          </reference>
        </references>
      </pivotArea>
    </chartFormat>
    <chartFormat chart="30" format="25" series="1">
      <pivotArea type="data" outline="0" fieldPosition="0">
        <references count="1">
          <reference field="4294967294" count="1" selected="0">
            <x v="0"/>
          </reference>
        </references>
      </pivotArea>
    </chartFormat>
    <chartFormat chart="30" format="26" series="1">
      <pivotArea type="data" outline="0" fieldPosition="0">
        <references count="1">
          <reference field="4294967294" count="1" selected="0">
            <x v="1"/>
          </reference>
        </references>
      </pivotArea>
    </chartFormat>
    <chartFormat chart="30" format="27">
      <pivotArea type="data" outline="0" fieldPosition="0">
        <references count="1">
          <reference field="4294967294" count="1" selected="0">
            <x v="1"/>
          </reference>
        </references>
      </pivotArea>
    </chartFormat>
  </chartFormats>
  <pivotTableStyleInfo name="PivotStyleMedium5"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16D546C-62D1-2A42-AB41-7E08418DBE0B}" name="Draaitabel8" cacheId="0" applyNumberFormats="0" applyBorderFormats="0" applyFontFormats="0" applyPatternFormats="0" applyAlignmentFormats="0" applyWidthHeightFormats="1" dataCaption="Waarden" updatedVersion="8" minRefreshableVersion="3" rowGrandTotals="0" colGrandTotals="0" itemPrintTitles="1" createdVersion="8" indent="0" showHeaders="0" outline="1" outlineData="1" multipleFieldFilters="0">
  <location ref="A40:G42" firstHeaderRow="1" firstDataRow="2" firstDataCol="1"/>
  <pivotFields count="7">
    <pivotField showAll="0"/>
    <pivotField showAll="0"/>
    <pivotField axis="axisCol" showAll="0">
      <items count="13">
        <item m="1" x="10"/>
        <item m="1" x="11"/>
        <item m="1" x="9"/>
        <item m="1" x="7"/>
        <item m="1" x="6"/>
        <item m="1" x="8"/>
        <item x="0"/>
        <item x="1"/>
        <item x="2"/>
        <item x="3"/>
        <item x="4"/>
        <item x="5"/>
        <item t="default"/>
      </items>
    </pivotField>
    <pivotField showAll="0"/>
    <pivotField showAll="0"/>
    <pivotField showAll="0"/>
    <pivotField axis="axisRow" dataField="1" showAll="0" sortType="ascending">
      <items count="3">
        <item m="1" x="1"/>
        <item x="0"/>
        <item t="default"/>
      </items>
    </pivotField>
  </pivotFields>
  <rowFields count="1">
    <field x="6"/>
  </rowFields>
  <rowItems count="1">
    <i>
      <x v="1"/>
    </i>
  </rowItems>
  <colFields count="1">
    <field x="2"/>
  </colFields>
  <colItems count="6">
    <i>
      <x v="6"/>
    </i>
    <i>
      <x v="7"/>
    </i>
    <i>
      <x v="8"/>
    </i>
    <i>
      <x v="9"/>
    </i>
    <i>
      <x v="10"/>
    </i>
    <i>
      <x v="11"/>
    </i>
  </colItems>
  <dataFields count="1">
    <dataField name="Aantal van (leer)gemeen-schap" fld="6" subtotal="count" baseField="0" baseItem="0"/>
  </dataFields>
  <formats count="21">
    <format dxfId="102">
      <pivotArea type="origin" dataOnly="0" labelOnly="1" outline="0" fieldPosition="0"/>
    </format>
    <format dxfId="101">
      <pivotArea field="2" type="button" dataOnly="0" labelOnly="1" outline="0" axis="axisCol" fieldPosition="0"/>
    </format>
    <format dxfId="100">
      <pivotArea type="topRight" dataOnly="0" labelOnly="1" outline="0" fieldPosition="0"/>
    </format>
    <format dxfId="99">
      <pivotArea field="6" type="button" dataOnly="0" labelOnly="1" outline="0" axis="axisRow" fieldPosition="0"/>
    </format>
    <format dxfId="98">
      <pivotArea dataOnly="0" labelOnly="1" fieldPosition="0">
        <references count="1">
          <reference field="2" count="0"/>
        </references>
      </pivotArea>
    </format>
    <format dxfId="97">
      <pivotArea dataOnly="0" labelOnly="1" grandCol="1" outline="0" fieldPosition="0"/>
    </format>
    <format dxfId="96">
      <pivotArea type="origin" dataOnly="0" labelOnly="1" outline="0" fieldPosition="0"/>
    </format>
    <format dxfId="95">
      <pivotArea type="topRight" dataOnly="0" labelOnly="1" outline="0" fieldPosition="0"/>
    </format>
    <format dxfId="94">
      <pivotArea dataOnly="0" labelOnly="1" fieldPosition="0">
        <references count="1">
          <reference field="2" count="0"/>
        </references>
      </pivotArea>
    </format>
    <format dxfId="93">
      <pivotArea dataOnly="0" labelOnly="1" grandCol="1" outline="0" fieldPosition="0"/>
    </format>
    <format dxfId="92">
      <pivotArea grandRow="1" outline="0" collapsedLevelsAreSubtotals="1" fieldPosition="0"/>
    </format>
    <format dxfId="91">
      <pivotArea dataOnly="0" labelOnly="1" grandRow="1" outline="0" fieldPosition="0"/>
    </format>
    <format dxfId="90">
      <pivotArea collapsedLevelsAreSubtotals="1" fieldPosition="0">
        <references count="1">
          <reference field="6" count="0"/>
        </references>
      </pivotArea>
    </format>
    <format dxfId="89">
      <pivotArea dataOnly="0" labelOnly="1" fieldPosition="0">
        <references count="1">
          <reference field="6" count="0"/>
        </references>
      </pivotArea>
    </format>
    <format dxfId="88">
      <pivotArea collapsedLevelsAreSubtotals="1" fieldPosition="0">
        <references count="1">
          <reference field="6" count="0"/>
        </references>
      </pivotArea>
    </format>
    <format dxfId="87">
      <pivotArea dataOnly="0" labelOnly="1" fieldPosition="0">
        <references count="1">
          <reference field="6" count="0"/>
        </references>
      </pivotArea>
    </format>
    <format dxfId="86">
      <pivotArea collapsedLevelsAreSubtotals="1" fieldPosition="0">
        <references count="1">
          <reference field="6" count="0"/>
        </references>
      </pivotArea>
    </format>
    <format dxfId="85">
      <pivotArea dataOnly="0" labelOnly="1" fieldPosition="0">
        <references count="1">
          <reference field="6" count="0"/>
        </references>
      </pivotArea>
    </format>
    <format dxfId="84">
      <pivotArea outline="0" collapsedLevelsAreSubtotals="1" fieldPosition="0"/>
    </format>
    <format dxfId="83">
      <pivotArea dataOnly="0" labelOnly="1" fieldPosition="0">
        <references count="1">
          <reference field="2" count="0"/>
        </references>
      </pivotArea>
    </format>
    <format dxfId="8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116C533-E863-B24E-B94C-99E0247C1EBE}" name="Draaitabel4" cacheId="1" applyNumberFormats="0" applyBorderFormats="0" applyFontFormats="0" applyPatternFormats="0" applyAlignmentFormats="0" applyWidthHeightFormats="1" dataCaption="Waarden" showError="1" updatedVersion="8" minRefreshableVersion="3" itemPrintTitles="1" createdVersion="8" indent="0" outline="1" outlineData="1" multipleFieldFilters="0" chartFormat="37">
  <location ref="D8:E9" firstHeaderRow="0" firstDataRow="1" firstDataCol="0"/>
  <pivotFields count="23">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numFmtId="164" showAll="0"/>
    <pivotField dataField="1" numFmtId="164" showAll="0"/>
    <pivotField dataField="1" numFmtId="164" showAll="0"/>
    <pivotField numFmtId="164" showAll="0"/>
    <pivotField numFmtId="164" showAll="0"/>
    <pivotField numFmtId="164" showAll="0"/>
    <pivotField numFmtId="164" showAll="0"/>
  </pivotFields>
  <rowItems count="1">
    <i/>
  </rowItems>
  <colFields count="1">
    <field x="-2"/>
  </colFields>
  <colItems count="2">
    <i>
      <x/>
    </i>
    <i i="1">
      <x v="1"/>
    </i>
  </colItems>
  <dataFields count="2">
    <dataField name="Gemiddelde van 5-JAAR-AMBITIE_x000a_professionalisering - %" fld="18" subtotal="average" baseField="0" baseItem="0" numFmtId="1"/>
    <dataField name="Gemiddelde van NU_x000a_professionalisering - %" fld="17" subtotal="average" baseField="0" baseItem="0" numFmtId="1"/>
  </dataFields>
  <formats count="10">
    <format dxfId="112">
      <pivotArea outline="0" collapsedLevelsAreSubtotals="1" fieldPosition="0">
        <references count="1">
          <reference field="4294967294" count="1" selected="0">
            <x v="0"/>
          </reference>
        </references>
      </pivotArea>
    </format>
    <format dxfId="111">
      <pivotArea outline="0" collapsedLevelsAreSubtotals="1" fieldPosition="0">
        <references count="1">
          <reference field="4294967294" count="1" selected="0">
            <x v="1"/>
          </reference>
        </references>
      </pivotArea>
    </format>
    <format dxfId="110">
      <pivotArea dataOnly="0" labelOnly="1" outline="0" fieldPosition="0">
        <references count="1">
          <reference field="4294967294" count="2">
            <x v="0"/>
            <x v="1"/>
          </reference>
        </references>
      </pivotArea>
    </format>
    <format dxfId="109">
      <pivotArea outline="0" collapsedLevelsAreSubtotals="1" fieldPosition="0"/>
    </format>
    <format dxfId="108">
      <pivotArea dataOnly="0" labelOnly="1" outline="0" fieldPosition="0">
        <references count="1">
          <reference field="4294967294" count="1">
            <x v="0"/>
          </reference>
        </references>
      </pivotArea>
    </format>
    <format dxfId="107">
      <pivotArea dataOnly="0" labelOnly="1" outline="0" fieldPosition="0">
        <references count="1">
          <reference field="4294967294" count="1">
            <x v="1"/>
          </reference>
        </references>
      </pivotArea>
    </format>
    <format dxfId="106">
      <pivotArea outline="0" collapsedLevelsAreSubtotals="1" fieldPosition="0"/>
    </format>
    <format dxfId="105">
      <pivotArea type="all" dataOnly="0" outline="0" fieldPosition="0"/>
    </format>
    <format dxfId="104">
      <pivotArea outline="0" collapsedLevelsAreSubtotals="1" fieldPosition="0"/>
    </format>
    <format dxfId="103">
      <pivotArea dataOnly="0" labelOnly="1" outline="0" fieldPosition="0">
        <references count="1">
          <reference field="4294967294" count="2">
            <x v="0"/>
            <x v="1"/>
          </reference>
        </references>
      </pivotArea>
    </format>
  </formats>
  <chartFormats count="24">
    <chartFormat chart="19" format="3" series="1">
      <pivotArea type="data" outline="0" fieldPosition="0">
        <references count="1">
          <reference field="4294967294" count="1" selected="0">
            <x v="0"/>
          </reference>
        </references>
      </pivotArea>
    </chartFormat>
    <chartFormat chart="19" format="4">
      <pivotArea type="data" outline="0" fieldPosition="0">
        <references count="1">
          <reference field="4294967294" count="1" selected="0">
            <x v="0"/>
          </reference>
        </references>
      </pivotArea>
    </chartFormat>
    <chartFormat chart="19" format="5" series="1">
      <pivotArea type="data" outline="0" fieldPosition="0">
        <references count="1">
          <reference field="4294967294" count="1" selected="0">
            <x v="1"/>
          </reference>
        </references>
      </pivotArea>
    </chartFormat>
    <chartFormat chart="20" format="6" series="1">
      <pivotArea type="data" outline="0" fieldPosition="0">
        <references count="1">
          <reference field="4294967294" count="1" selected="0">
            <x v="0"/>
          </reference>
        </references>
      </pivotArea>
    </chartFormat>
    <chartFormat chart="20" format="7">
      <pivotArea type="data" outline="0" fieldPosition="0">
        <references count="1">
          <reference field="4294967294" count="1" selected="0">
            <x v="0"/>
          </reference>
        </references>
      </pivotArea>
    </chartFormat>
    <chartFormat chart="20" format="8" series="1">
      <pivotArea type="data" outline="0" fieldPosition="0">
        <references count="1">
          <reference field="4294967294" count="1" selected="0">
            <x v="1"/>
          </reference>
        </references>
      </pivotArea>
    </chartFormat>
    <chartFormat chart="22" format="6" series="1">
      <pivotArea type="data" outline="0" fieldPosition="0">
        <references count="1">
          <reference field="4294967294" count="1" selected="0">
            <x v="0"/>
          </reference>
        </references>
      </pivotArea>
    </chartFormat>
    <chartFormat chart="22" format="7">
      <pivotArea type="data" outline="0" fieldPosition="0">
        <references count="1">
          <reference field="4294967294" count="1" selected="0">
            <x v="0"/>
          </reference>
        </references>
      </pivotArea>
    </chartFormat>
    <chartFormat chart="22" format="8" series="1">
      <pivotArea type="data" outline="0" fieldPosition="0">
        <references count="1">
          <reference field="4294967294" count="1" selected="0">
            <x v="1"/>
          </reference>
        </references>
      </pivotArea>
    </chartFormat>
    <chartFormat chart="27" format="15" series="1">
      <pivotArea type="data" outline="0" fieldPosition="0">
        <references count="1">
          <reference field="4294967294" count="1" selected="0">
            <x v="0"/>
          </reference>
        </references>
      </pivotArea>
    </chartFormat>
    <chartFormat chart="27" format="16">
      <pivotArea type="data" outline="0" fieldPosition="0">
        <references count="1">
          <reference field="4294967294" count="1" selected="0">
            <x v="0"/>
          </reference>
        </references>
      </pivotArea>
    </chartFormat>
    <chartFormat chart="27" format="17" series="1">
      <pivotArea type="data" outline="0" fieldPosition="0">
        <references count="1">
          <reference field="4294967294" count="1" selected="0">
            <x v="1"/>
          </reference>
        </references>
      </pivotArea>
    </chartFormat>
    <chartFormat chart="30" format="24" series="1">
      <pivotArea type="data" outline="0" fieldPosition="0">
        <references count="1">
          <reference field="4294967294" count="1" selected="0">
            <x v="0"/>
          </reference>
        </references>
      </pivotArea>
    </chartFormat>
    <chartFormat chart="30" format="25">
      <pivotArea type="data" outline="0" fieldPosition="0">
        <references count="1">
          <reference field="4294967294" count="1" selected="0">
            <x v="0"/>
          </reference>
        </references>
      </pivotArea>
    </chartFormat>
    <chartFormat chart="30" format="26" series="1">
      <pivotArea type="data" outline="0" fieldPosition="0">
        <references count="1">
          <reference field="4294967294" count="1" selected="0">
            <x v="1"/>
          </reference>
        </references>
      </pivotArea>
    </chartFormat>
    <chartFormat chart="31" format="21" series="1">
      <pivotArea type="data" outline="0" fieldPosition="0">
        <references count="1">
          <reference field="4294967294" count="1" selected="0">
            <x v="0"/>
          </reference>
        </references>
      </pivotArea>
    </chartFormat>
    <chartFormat chart="31" format="22">
      <pivotArea type="data" outline="0" fieldPosition="0">
        <references count="1">
          <reference field="4294967294" count="1" selected="0">
            <x v="0"/>
          </reference>
        </references>
      </pivotArea>
    </chartFormat>
    <chartFormat chart="31" format="23" series="1">
      <pivotArea type="data" outline="0" fieldPosition="0">
        <references count="1">
          <reference field="4294967294" count="1" selected="0">
            <x v="1"/>
          </reference>
        </references>
      </pivotArea>
    </chartFormat>
    <chartFormat chart="32" format="24" series="1">
      <pivotArea type="data" outline="0" fieldPosition="0">
        <references count="1">
          <reference field="4294967294" count="1" selected="0">
            <x v="0"/>
          </reference>
        </references>
      </pivotArea>
    </chartFormat>
    <chartFormat chart="32" format="25">
      <pivotArea type="data" outline="0" fieldPosition="0">
        <references count="1">
          <reference field="4294967294" count="1" selected="0">
            <x v="0"/>
          </reference>
        </references>
      </pivotArea>
    </chartFormat>
    <chartFormat chart="32" format="26" series="1">
      <pivotArea type="data" outline="0" fieldPosition="0">
        <references count="1">
          <reference field="4294967294" count="1" selected="0">
            <x v="1"/>
          </reference>
        </references>
      </pivotArea>
    </chartFormat>
    <chartFormat chart="33" format="27" series="1">
      <pivotArea type="data" outline="0" fieldPosition="0">
        <references count="1">
          <reference field="4294967294" count="1" selected="0">
            <x v="0"/>
          </reference>
        </references>
      </pivotArea>
    </chartFormat>
    <chartFormat chart="33" format="28">
      <pivotArea type="data" outline="0" fieldPosition="0">
        <references count="1">
          <reference field="4294967294" count="1" selected="0">
            <x v="0"/>
          </reference>
        </references>
      </pivotArea>
    </chartFormat>
    <chartFormat chart="33" format="29" series="1">
      <pivotArea type="data" outline="0" fieldPosition="0">
        <references count="1">
          <reference field="4294967294" count="1" selected="0">
            <x v="1"/>
          </reference>
        </references>
      </pivotArea>
    </chartFormat>
  </chartFormats>
  <pivotTableStyleInfo name="Draaitabelstijl 1"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858BD7D-54FA-9940-806A-9C6ABDD9AB24}" name="Draaitabel7" cacheId="0" applyNumberFormats="0" applyBorderFormats="0" applyFontFormats="0" applyPatternFormats="0" applyAlignmentFormats="0" applyWidthHeightFormats="1" dataCaption="Waarden" updatedVersion="8" minRefreshableVersion="3" rowGrandTotals="0" colGrandTotals="0" itemPrintTitles="1" createdVersion="8" indent="0" showHeaders="0" outline="1" outlineData="1" multipleFieldFilters="0">
  <location ref="A32:G34" firstHeaderRow="1" firstDataRow="2" firstDataCol="1"/>
  <pivotFields count="7">
    <pivotField showAll="0"/>
    <pivotField showAll="0"/>
    <pivotField axis="axisCol" showAll="0">
      <items count="13">
        <item m="1" x="10"/>
        <item m="1" x="11"/>
        <item m="1" x="9"/>
        <item m="1" x="7"/>
        <item m="1" x="6"/>
        <item m="1" x="8"/>
        <item x="0"/>
        <item x="1"/>
        <item x="2"/>
        <item x="3"/>
        <item x="4"/>
        <item x="5"/>
        <item t="default"/>
      </items>
    </pivotField>
    <pivotField showAll="0"/>
    <pivotField showAll="0"/>
    <pivotField axis="axisRow" dataField="1" showAll="0" sortType="ascending">
      <items count="3">
        <item m="1" x="1"/>
        <item x="0"/>
        <item t="default"/>
      </items>
    </pivotField>
    <pivotField showAll="0"/>
  </pivotFields>
  <rowFields count="1">
    <field x="5"/>
  </rowFields>
  <rowItems count="1">
    <i>
      <x v="1"/>
    </i>
  </rowItems>
  <colFields count="1">
    <field x="2"/>
  </colFields>
  <colItems count="6">
    <i>
      <x v="6"/>
    </i>
    <i>
      <x v="7"/>
    </i>
    <i>
      <x v="8"/>
    </i>
    <i>
      <x v="9"/>
    </i>
    <i>
      <x v="10"/>
    </i>
    <i>
      <x v="11"/>
    </i>
  </colItems>
  <dataFields count="1">
    <dataField name="Aantal van professio-nalisering" fld="5" subtotal="count" baseField="0" baseItem="0"/>
  </dataFields>
  <formats count="21">
    <format dxfId="133">
      <pivotArea type="origin" dataOnly="0" labelOnly="1" outline="0" fieldPosition="0"/>
    </format>
    <format dxfId="132">
      <pivotArea type="topRight" dataOnly="0" labelOnly="1" outline="0" fieldPosition="0"/>
    </format>
    <format dxfId="131">
      <pivotArea dataOnly="0" labelOnly="1" fieldPosition="0">
        <references count="1">
          <reference field="2" count="0"/>
        </references>
      </pivotArea>
    </format>
    <format dxfId="130">
      <pivotArea dataOnly="0" labelOnly="1" grandCol="1" outline="0" fieldPosition="0"/>
    </format>
    <format dxfId="129">
      <pivotArea collapsedLevelsAreSubtotals="1" fieldPosition="0">
        <references count="2">
          <reference field="2" count="1" selected="0">
            <x v="6"/>
          </reference>
          <reference field="5" count="1">
            <x v="0"/>
          </reference>
        </references>
      </pivotArea>
    </format>
    <format dxfId="128">
      <pivotArea grandRow="1" outline="0" collapsedLevelsAreSubtotals="1" fieldPosition="0"/>
    </format>
    <format dxfId="127">
      <pivotArea type="origin" dataOnly="0" labelOnly="1" outline="0" fieldPosition="0"/>
    </format>
    <format dxfId="126">
      <pivotArea type="topRight" dataOnly="0" labelOnly="1" outline="0" fieldPosition="0"/>
    </format>
    <format dxfId="125">
      <pivotArea dataOnly="0" labelOnly="1" fieldPosition="0">
        <references count="1">
          <reference field="2" count="0"/>
        </references>
      </pivotArea>
    </format>
    <format dxfId="124">
      <pivotArea dataOnly="0" labelOnly="1" grandCol="1" outline="0" fieldPosition="0"/>
    </format>
    <format dxfId="123">
      <pivotArea grandRow="1" outline="0" collapsedLevelsAreSubtotals="1" fieldPosition="0"/>
    </format>
    <format dxfId="122">
      <pivotArea dataOnly="0" labelOnly="1" grandRow="1" outline="0" fieldPosition="0"/>
    </format>
    <format dxfId="121">
      <pivotArea collapsedLevelsAreSubtotals="1" fieldPosition="0">
        <references count="1">
          <reference field="5" count="0"/>
        </references>
      </pivotArea>
    </format>
    <format dxfId="120">
      <pivotArea dataOnly="0" labelOnly="1" fieldPosition="0">
        <references count="1">
          <reference field="5" count="0"/>
        </references>
      </pivotArea>
    </format>
    <format dxfId="119">
      <pivotArea collapsedLevelsAreSubtotals="1" fieldPosition="0">
        <references count="1">
          <reference field="5" count="0"/>
        </references>
      </pivotArea>
    </format>
    <format dxfId="118">
      <pivotArea dataOnly="0" labelOnly="1" fieldPosition="0">
        <references count="1">
          <reference field="5" count="0"/>
        </references>
      </pivotArea>
    </format>
    <format dxfId="117">
      <pivotArea collapsedLevelsAreSubtotals="1" fieldPosition="0">
        <references count="1">
          <reference field="5" count="0"/>
        </references>
      </pivotArea>
    </format>
    <format dxfId="116">
      <pivotArea dataOnly="0" labelOnly="1" fieldPosition="0">
        <references count="1">
          <reference field="5" count="0"/>
        </references>
      </pivotArea>
    </format>
    <format dxfId="115">
      <pivotArea outline="0" collapsedLevelsAreSubtotals="1" fieldPosition="0"/>
    </format>
    <format dxfId="114">
      <pivotArea dataOnly="0" labelOnly="1" fieldPosition="0">
        <references count="1">
          <reference field="2" count="0"/>
        </references>
      </pivotArea>
    </format>
    <format dxfId="11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DC0A2F4-0B30-164E-9EF5-A8FD22041CE0}" name="Draaitabel5" cacheId="1" applyNumberFormats="0" applyBorderFormats="0" applyFontFormats="0" applyPatternFormats="0" applyAlignmentFormats="0" applyWidthHeightFormats="1" dataCaption="Waarden" showError="1" updatedVersion="8" minRefreshableVersion="3" itemPrintTitles="1" createdVersion="8" indent="0" outline="1" outlineData="1" multipleFieldFilters="0" chartFormat="35">
  <location ref="D3:E4" firstHeaderRow="0" firstDataRow="1" firstDataCol="0"/>
  <pivotFields count="23">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numFmtId="164" showAll="0"/>
    <pivotField numFmtId="164" showAll="0"/>
    <pivotField numFmtId="164" showAll="0"/>
    <pivotField numFmtId="164" showAll="0"/>
    <pivotField numFmtId="164" showAll="0"/>
    <pivotField dataField="1" numFmtId="164" showAll="0"/>
    <pivotField dataField="1" numFmtId="164" showAll="0"/>
    <pivotField numFmtId="164" showAll="0"/>
    <pivotField numFmtId="164" showAll="0"/>
  </pivotFields>
  <rowItems count="1">
    <i/>
  </rowItems>
  <colFields count="1">
    <field x="-2"/>
  </colFields>
  <colItems count="2">
    <i>
      <x/>
    </i>
    <i i="1">
      <x v="1"/>
    </i>
  </colItems>
  <dataFields count="2">
    <dataField name="Gemiddelde van 5-JAAR-AMBITIE_x000a_(leer)gemeenschap - %" fld="20" subtotal="average" baseField="0" baseItem="0" numFmtId="1"/>
    <dataField name="Gemiddelde van NU_x000a_(leer)gemeenschap - %" fld="19" subtotal="average" baseField="0" baseItem="0" numFmtId="1"/>
  </dataFields>
  <formats count="9">
    <format dxfId="142">
      <pivotArea outline="0" collapsedLevelsAreSubtotals="1" fieldPosition="0">
        <references count="1">
          <reference field="4294967294" count="1" selected="0">
            <x v="0"/>
          </reference>
        </references>
      </pivotArea>
    </format>
    <format dxfId="141">
      <pivotArea outline="0" collapsedLevelsAreSubtotals="1" fieldPosition="0">
        <references count="1">
          <reference field="4294967294" count="1" selected="0">
            <x v="1"/>
          </reference>
        </references>
      </pivotArea>
    </format>
    <format dxfId="140">
      <pivotArea dataOnly="0" labelOnly="1" outline="0" fieldPosition="0">
        <references count="1">
          <reference field="4294967294" count="2">
            <x v="0"/>
            <x v="1"/>
          </reference>
        </references>
      </pivotArea>
    </format>
    <format dxfId="139">
      <pivotArea outline="0" collapsedLevelsAreSubtotals="1" fieldPosition="0"/>
    </format>
    <format dxfId="138">
      <pivotArea dataOnly="0" labelOnly="1" outline="0" fieldPosition="0">
        <references count="1">
          <reference field="4294967294" count="2">
            <x v="0"/>
            <x v="1"/>
          </reference>
        </references>
      </pivotArea>
    </format>
    <format dxfId="137">
      <pivotArea outline="0" collapsedLevelsAreSubtotals="1" fieldPosition="0"/>
    </format>
    <format dxfId="136">
      <pivotArea type="all" dataOnly="0" outline="0" fieldPosition="0"/>
    </format>
    <format dxfId="135">
      <pivotArea outline="0" collapsedLevelsAreSubtotals="1" fieldPosition="0"/>
    </format>
    <format dxfId="134">
      <pivotArea dataOnly="0" labelOnly="1" outline="0" fieldPosition="0">
        <references count="1">
          <reference field="4294967294" count="2">
            <x v="0"/>
            <x v="1"/>
          </reference>
        </references>
      </pivotArea>
    </format>
  </formats>
  <chartFormats count="16">
    <chartFormat chart="17" format="2" series="1">
      <pivotArea type="data" outline="0" fieldPosition="0">
        <references count="1">
          <reference field="4294967294" count="1" selected="0">
            <x v="0"/>
          </reference>
        </references>
      </pivotArea>
    </chartFormat>
    <chartFormat chart="17" format="3" series="1">
      <pivotArea type="data" outline="0" fieldPosition="0">
        <references count="1">
          <reference field="4294967294" count="1" selected="0">
            <x v="1"/>
          </reference>
        </references>
      </pivotArea>
    </chartFormat>
    <chartFormat chart="18" format="4" series="1">
      <pivotArea type="data" outline="0" fieldPosition="0">
        <references count="1">
          <reference field="4294967294" count="1" selected="0">
            <x v="0"/>
          </reference>
        </references>
      </pivotArea>
    </chartFormat>
    <chartFormat chart="18" format="5" series="1">
      <pivotArea type="data" outline="0" fieldPosition="0">
        <references count="1">
          <reference field="4294967294" count="1" selected="0">
            <x v="1"/>
          </reference>
        </references>
      </pivotArea>
    </chartFormat>
    <chartFormat chart="22" format="4" series="1">
      <pivotArea type="data" outline="0" fieldPosition="0">
        <references count="1">
          <reference field="4294967294" count="1" selected="0">
            <x v="0"/>
          </reference>
        </references>
      </pivotArea>
    </chartFormat>
    <chartFormat chart="22" format="5" series="1">
      <pivotArea type="data" outline="0" fieldPosition="0">
        <references count="1">
          <reference field="4294967294" count="1" selected="0">
            <x v="1"/>
          </reference>
        </references>
      </pivotArea>
    </chartFormat>
    <chartFormat chart="27" format="10" series="1">
      <pivotArea type="data" outline="0" fieldPosition="0">
        <references count="1">
          <reference field="4294967294" count="1" selected="0">
            <x v="0"/>
          </reference>
        </references>
      </pivotArea>
    </chartFormat>
    <chartFormat chart="27" format="11" series="1">
      <pivotArea type="data" outline="0" fieldPosition="0">
        <references count="1">
          <reference field="4294967294" count="1" selected="0">
            <x v="1"/>
          </reference>
        </references>
      </pivotArea>
    </chartFormat>
    <chartFormat chart="30" format="16" series="1">
      <pivotArea type="data" outline="0" fieldPosition="0">
        <references count="1">
          <reference field="4294967294" count="1" selected="0">
            <x v="0"/>
          </reference>
        </references>
      </pivotArea>
    </chartFormat>
    <chartFormat chart="30" format="17" series="1">
      <pivotArea type="data" outline="0" fieldPosition="0">
        <references count="1">
          <reference field="4294967294" count="1" selected="0">
            <x v="1"/>
          </reference>
        </references>
      </pivotArea>
    </chartFormat>
    <chartFormat chart="31" format="14" series="1">
      <pivotArea type="data" outline="0" fieldPosition="0">
        <references count="1">
          <reference field="4294967294" count="1" selected="0">
            <x v="0"/>
          </reference>
        </references>
      </pivotArea>
    </chartFormat>
    <chartFormat chart="31" format="15" series="1">
      <pivotArea type="data" outline="0" fieldPosition="0">
        <references count="1">
          <reference field="4294967294" count="1" selected="0">
            <x v="1"/>
          </reference>
        </references>
      </pivotArea>
    </chartFormat>
    <chartFormat chart="32" format="16" series="1">
      <pivotArea type="data" outline="0" fieldPosition="0">
        <references count="1">
          <reference field="4294967294" count="1" selected="0">
            <x v="0"/>
          </reference>
        </references>
      </pivotArea>
    </chartFormat>
    <chartFormat chart="32" format="17" series="1">
      <pivotArea type="data" outline="0" fieldPosition="0">
        <references count="1">
          <reference field="4294967294" count="1" selected="0">
            <x v="1"/>
          </reference>
        </references>
      </pivotArea>
    </chartFormat>
    <chartFormat chart="33" format="18" series="1">
      <pivotArea type="data" outline="0" fieldPosition="0">
        <references count="1">
          <reference field="4294967294" count="1" selected="0">
            <x v="0"/>
          </reference>
        </references>
      </pivotArea>
    </chartFormat>
    <chartFormat chart="33" format="19" series="1">
      <pivotArea type="data" outline="0" fieldPosition="0">
        <references count="1">
          <reference field="4294967294" count="1" selected="0">
            <x v="1"/>
          </reference>
        </references>
      </pivotArea>
    </chartFormat>
  </chartFormats>
  <pivotTableStyleInfo name="Draaitabelstijl 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array.xml><?xml version="1.0" encoding="utf-8"?>
<arrayData xmlns="http://schemas.microsoft.com/office/spreadsheetml/2017/richdata2" count="1">
  <a r="583">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r">7</v>
    <v t="r">8</v>
    <v t="r">9</v>
    <v t="r">10</v>
    <v t="r">11</v>
    <v t="r">12</v>
    <v t="i">2</v>
  </a>
</arrayData>
</file>

<file path=xl/richData/rdrichvalue.xml><?xml version="1.0" encoding="utf-8"?>
<rvData xmlns="http://schemas.microsoft.com/office/spreadsheetml/2017/richdata" count="15">
  <rv s="0">
    <v>0</v>
    <v>5</v>
  </rv>
  <rv s="0">
    <v>1</v>
    <v>5</v>
  </rv>
  <rv s="0">
    <v>2</v>
    <v>5</v>
  </rv>
  <rv s="0">
    <v>3</v>
    <v>5</v>
  </rv>
  <rv s="0">
    <v>4</v>
    <v>5</v>
  </rv>
  <rv s="0">
    <v>5</v>
    <v>5</v>
  </rv>
  <rv s="0">
    <v>6</v>
    <v>5</v>
  </rv>
  <rv s="0">
    <v>1</v>
    <v>4</v>
  </rv>
  <rv s="0">
    <v>2</v>
    <v>4</v>
  </rv>
  <rv s="0">
    <v>3</v>
    <v>4</v>
  </rv>
  <rv s="0">
    <v>4</v>
    <v>4</v>
  </rv>
  <rv s="0">
    <v>5</v>
    <v>4</v>
  </rv>
  <rv s="0">
    <v>6</v>
    <v>4</v>
  </rv>
  <rv s="1">
    <v>0</v>
  </rv>
  <rv s="2">
    <v>0</v>
    <v>0</v>
    <v>{3E361333-DF19-6646-BA1E-9D81B8BD17F8}</v>
    <v>13</v>
  </rv>
</rvData>
</file>

<file path=xl/richData/rdrichvaluestructure.xml><?xml version="1.0" encoding="utf-8"?>
<rvStructures xmlns="http://schemas.microsoft.com/office/spreadsheetml/2017/richdata" count="3">
  <s t="_localImage">
    <k n="_rvRel:LocalImageIdentifier" t="i"/>
    <k n="CalcOrigin" t="i"/>
  </s>
  <s t="_array">
    <k n="array" t="a"/>
  </s>
  <s t="_datasourcecontainer">
    <k n="_CRID" t="i"/>
    <k n="_Display" t="spb"/>
    <k n="%XLUID" t="s"/>
    <k n="icoon" t="r"/>
  </s>
</rvStructures>
</file>

<file path=xl/richData/rdsupportingpropertybag.xml><?xml version="1.0" encoding="utf-8"?>
<supportingPropertyBags xmlns="http://schemas.microsoft.com/office/spreadsheetml/2017/richdata2">
  <spbArrays count="1">
    <a count="4">
      <v t="s">icoon</v>
      <v t="s">_CRID</v>
      <v t="s">%XLUID</v>
      <v t="s">_Display</v>
    </a>
  </spbArrays>
  <spbData count="1">
    <spb s="0">
      <v>0</v>
    </spb>
  </spbData>
</supportingPropertyBags>
</file>

<file path=xl/richData/rdsupportingpropertybagstructure.xml><?xml version="1.0" encoding="utf-8"?>
<spbStructures xmlns="http://schemas.microsoft.com/office/spreadsheetml/2017/richdata2" count="1">
  <s>
    <k n="^Order" t="spba"/>
  </s>
</spb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DFC598-872C-BD45-A0FA-E039B37570A0}" name="TabelScoresKwadranten" displayName="TabelScoresKwadranten" ref="A1:X101" totalsRowShown="0" headerRowDxfId="178" dataDxfId="177">
  <autoFilter ref="A1:X101" xr:uid="{1DDFC598-872C-BD45-A0FA-E039B37570A0}"/>
  <sortState xmlns:xlrd2="http://schemas.microsoft.com/office/spreadsheetml/2017/richdata2" ref="A2:X101">
    <sortCondition ref="A1:A101"/>
  </sortState>
  <tableColumns count="24">
    <tableColumn id="1" xr3:uid="{70414D98-465A-7548-9F0D-616BCA534E79}" name="Groepsnummer" dataDxfId="176"/>
    <tableColumn id="24" xr3:uid="{FCBF62A6-A5D9-D044-AD47-0E02713EA2D9}" name="Evt. groepsnaam" dataDxfId="175"/>
    <tableColumn id="2" xr3:uid="{42F05E60-1D59-5B4E-9596-390AB48D641C}" name="NU_x000a_specialisme " dataDxfId="174"/>
    <tableColumn id="3" xr3:uid="{F2E70607-9A43-0A42-9E44-766A748130E9}" name="5-JAAR-AMBITIE_x000a_specialisme " dataDxfId="173"/>
    <tableColumn id="4" xr3:uid="{4CEF2765-37AC-5F4B-97F6-672E3D7D1EC8}" name="NU_x000a_individueel maatwerk" dataDxfId="172"/>
    <tableColumn id="5" xr3:uid="{BB67A7B1-25E1-E84C-BF3F-B7CB4292859C}" name="5-JAAR-AMBITIE_x000a_individueel maatwerk" dataDxfId="171"/>
    <tableColumn id="6" xr3:uid="{E98E5B54-C8D9-8741-B656-8FDA8CE0F458}" name="NU_x000a_professionalisering" dataDxfId="170"/>
    <tableColumn id="7" xr3:uid="{18D5E12E-479D-8E40-A478-EE2EC372BDB0}" name="5-JAAR-AMBITIE_x000a_professionalisering" dataDxfId="169"/>
    <tableColumn id="8" xr3:uid="{AE2E3396-632E-264D-B52C-0328C8F2000B}" name="NU_x000a_(leer)gemeenschap" dataDxfId="168"/>
    <tableColumn id="9" xr3:uid="{CFAE66FF-532C-E148-AE9A-EB28AD7407AF}" name="5-JAAR-AMBITIE_x000a_(leer)gemeenschap" dataDxfId="167"/>
    <tableColumn id="23" xr3:uid="{11A6B30D-EC31-494C-9A76-DF27270793B6}" name="A:_x000a_Alle kwadrantscores ingevuld?" dataDxfId="166"/>
    <tableColumn id="22" xr3:uid="{3619AE2B-8377-1645-BE5A-508C3D9EB9E1}" name="B:_x000a_Themategels aangekruisd?" dataDxfId="165"/>
    <tableColumn id="21" xr3:uid="{C0BFB0A4-E0D6-F24F-88FE-5694B82EDFEA}" name="C:_x000a_1 of meer acties ingevuld?" dataDxfId="164"/>
    <tableColumn id="20" xr3:uid="{240B670E-B2FB-404F-857D-381B3F809443}" name="D:_x000a_Shout-out ingevuld?" dataDxfId="163"/>
    <tableColumn id="10" xr3:uid="{6AE54912-D30B-BC48-B171-07C0FEFF8390}" name="NU_x000a_specialisme - %" dataDxfId="162">
      <calculatedColumnFormula>IFERROR((TabelScoresKwadranten[[#This Row],[NU
specialisme ]]/(TabelScoresKwadranten[[#This Row],[NU
specialisme ]]+TabelScoresKwadranten[[#This Row],[NU
individueel maatwerk]]+TabelScoresKwadranten[[#This Row],[NU
professionalisering]]+TabelScoresKwadranten[[#This Row],[NU
(leer)gemeenschap]]))*100,"")</calculatedColumnFormula>
    </tableColumn>
    <tableColumn id="11" xr3:uid="{380A90CD-BA78-2648-9589-739E0B2AEA63}" name="5-JAAR-AMBITIE_x000a_specialisme - %" dataDxfId="161">
      <calculatedColumnFormula>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calculatedColumnFormula>
    </tableColumn>
    <tableColumn id="12" xr3:uid="{A887BE9F-EFA4-3046-B06D-72F0A6C7938B}" name="NU_x000a_individueel maatwerk - %" dataDxfId="160">
      <calculatedColumnFormula>IFERROR((TabelScoresKwadranten[[#This Row],[NU
individueel maatwerk]]/(TabelScoresKwadranten[[#This Row],[NU
specialisme ]]+TabelScoresKwadranten[[#This Row],[NU
individueel maatwerk]]+TabelScoresKwadranten[[#This Row],[NU
professionalisering]]+TabelScoresKwadranten[[#This Row],[NU
(leer)gemeenschap]]))*100,"")</calculatedColumnFormula>
    </tableColumn>
    <tableColumn id="13" xr3:uid="{C1B3064D-DD92-3A45-BF8D-DF9D10ADA1E0}" name="5-JAAR-AMBITIE_x000a_individueel maatwerk - %" dataDxfId="159">
      <calculatedColumnFormula>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calculatedColumnFormula>
    </tableColumn>
    <tableColumn id="14" xr3:uid="{110C9EC9-11B9-4E4F-A613-41E3E34BE5B3}" name="NU_x000a_professionalisering - %" dataDxfId="158">
      <calculatedColumnFormula>IFERROR((TabelScoresKwadranten[[#This Row],[NU
professionalisering]]/(TabelScoresKwadranten[[#This Row],[NU
specialisme ]]+TabelScoresKwadranten[[#This Row],[NU
individueel maatwerk]]+TabelScoresKwadranten[[#This Row],[NU
professionalisering]]+TabelScoresKwadranten[[#This Row],[NU
(leer)gemeenschap]]))*100,"")</calculatedColumnFormula>
    </tableColumn>
    <tableColumn id="15" xr3:uid="{04E4DC16-C91F-FC46-8E42-290A320CD9AF}" name="5-JAAR-AMBITIE_x000a_professionalisering - %" dataDxfId="157">
      <calculatedColumnFormula>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calculatedColumnFormula>
    </tableColumn>
    <tableColumn id="16" xr3:uid="{E9F3002B-D4A9-D24C-8B62-D1557DDF38EE}" name="NU_x000a_(leer)gemeenschap - %" dataDxfId="156">
      <calculatedColumnFormula>IFERROR((TabelScoresKwadranten[[#This Row],[NU
(leer)gemeenschap]]/(TabelScoresKwadranten[[#This Row],[NU
specialisme ]]+TabelScoresKwadranten[[#This Row],[NU
individueel maatwerk]]+TabelScoresKwadranten[[#This Row],[NU
professionalisering]]+TabelScoresKwadranten[[#This Row],[NU
(leer)gemeenschap]]))*100,"")</calculatedColumnFormula>
    </tableColumn>
    <tableColumn id="17" xr3:uid="{EBB0B352-6591-BA46-B679-4FAB5369B259}" name="5-JAAR-AMBITIE_x000a_(leer)gemeenschap - %" dataDxfId="155">
      <calculatedColumnFormula>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calculatedColumnFormula>
    </tableColumn>
    <tableColumn id="18" xr3:uid="{9062C321-26C2-7E4D-BCFC-1FF731B678C8}" name="check NU" dataDxfId="154">
      <calculatedColumnFormula>IFERROR(TabelScoresKwadranten[[#This Row],[NU
specialisme - %]]+TabelScoresKwadranten[[#This Row],[NU
individueel maatwerk - %]]+TabelScoresKwadranten[[#This Row],[NU
professionalisering - %]]+TabelScoresKwadranten[[#This Row],[NU
(leer)gemeenschap - %]],"")</calculatedColumnFormula>
    </tableColumn>
    <tableColumn id="19" xr3:uid="{DA3024BE-B494-8B4A-B816-81E095892ECD}" name="check AMBITIE" dataDxfId="153">
      <calculatedColumnFormula>IFERROR(TabelScoresKwadranten[[#This Row],[5-JAAR-AMBITIE
specialisme - %]]+TabelScoresKwadranten[[#This Row],[5-JAAR-AMBITIE
individueel maatwerk - %]]+TabelScoresKwadranten[[#This Row],[5-JAAR-AMBITIE
professionalisering - %]]+TabelScoresKwadranten[[#This Row],[5-JAAR-AMBITIE
(leer)gemeenschap - %]],"")</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E25BDA-4F5E-AB47-BB13-103E437DD067}" name="TabelScoresThema" displayName="TabelScoresThema" ref="A1:G583" totalsRowShown="0" dataDxfId="151" headerRowBorderDxfId="152" tableBorderDxfId="150">
  <autoFilter ref="A1:G583" xr:uid="{3FE25BDA-4F5E-AB47-BB13-103E437DD067}"/>
  <tableColumns count="7">
    <tableColumn id="1" xr3:uid="{AFAEB28A-E40C-8D4C-811D-6FB51EA02672}" name="Groeps-nummer" dataDxfId="149"/>
    <tableColumn id="7" xr3:uid="{17D0FA8E-3FD3-F04F-A80D-116CBF6E9CF3}" name="icoon" dataDxfId="148"/>
    <tableColumn id="2" xr3:uid="{5900F948-4FC4-3143-A4A7-7F0F1EC2A8ED}" name="thema" dataDxfId="147"/>
    <tableColumn id="3" xr3:uid="{9ED2DF0D-CE38-7E4B-AB60-0636BE5C655E}" name="specialisme " dataDxfId="146"/>
    <tableColumn id="4" xr3:uid="{EE794E10-97DD-B24D-91EF-D61FF6E30CE2}" name="individueel maatwerk" dataDxfId="145"/>
    <tableColumn id="5" xr3:uid="{ECD4ABF3-6D5B-E14D-9B73-C8BCC2335559}" name="professio-nalisering" dataDxfId="144"/>
    <tableColumn id="6" xr3:uid="{8766A84C-D471-0F4F-9AE4-57AF354C226C}" name="(leer)gemeen-schap" dataDxfId="143"/>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E0F-04D5-F447-B8E4-B0C40567637D}">
  <sheetPr>
    <pageSetUpPr fitToPage="1"/>
  </sheetPr>
  <dimension ref="A3:M279"/>
  <sheetViews>
    <sheetView showGridLines="0" showRowColHeaders="0" showRuler="0" view="pageLayout" topLeftCell="A24" zoomScale="125" zoomScaleNormal="100" zoomScalePageLayoutView="125" workbookViewId="0">
      <selection activeCell="F9" sqref="F9"/>
      <extLst>
        <ext xmlns:xlsdti="http://schemas.microsoft.com/office/spreadsheetml/2023/showDataTypeIcons" uri="{77bfe23e-c014-4d31-8a63-9c772dbf06b6}">
          <xlsdti:showDataTypeIcons visible="0"/>
        </ext>
      </extLst>
    </sheetView>
  </sheetViews>
  <sheetFormatPr baseColWidth="10" defaultColWidth="11" defaultRowHeight="16"/>
  <sheetData>
    <row r="3" spans="1:13" ht="63">
      <c r="A3" s="25" t="s">
        <v>0</v>
      </c>
    </row>
    <row r="6" spans="1:13" ht="19">
      <c r="A6" s="130" t="s">
        <v>1</v>
      </c>
    </row>
    <row r="7" spans="1:13" ht="130" customHeight="1">
      <c r="A7" s="154" t="s">
        <v>2</v>
      </c>
      <c r="B7" s="154"/>
      <c r="C7" s="154"/>
      <c r="D7" s="154"/>
      <c r="E7" s="154"/>
      <c r="F7" s="154"/>
      <c r="G7" s="154"/>
      <c r="H7" s="154"/>
      <c r="I7" s="154"/>
      <c r="J7" s="154"/>
      <c r="K7" s="154"/>
      <c r="L7" s="154"/>
      <c r="M7" s="154"/>
    </row>
    <row r="8" spans="1:13" ht="20" customHeight="1"/>
    <row r="9" spans="1:13" ht="19">
      <c r="A9" s="130" t="s">
        <v>3</v>
      </c>
    </row>
    <row r="10" spans="1:13">
      <c r="A10" s="131" t="s">
        <v>4</v>
      </c>
    </row>
    <row r="11" spans="1:13">
      <c r="A11" t="s">
        <v>5</v>
      </c>
    </row>
    <row r="12" spans="1:13" ht="33" customHeight="1">
      <c r="A12" s="154" t="s">
        <v>6</v>
      </c>
      <c r="B12" s="154"/>
      <c r="C12" s="154"/>
      <c r="D12" s="154"/>
      <c r="E12" s="154"/>
      <c r="F12" s="154"/>
      <c r="G12" s="154"/>
      <c r="H12" s="154"/>
      <c r="I12" s="154"/>
      <c r="J12" s="154"/>
      <c r="K12" s="154"/>
      <c r="L12" s="154"/>
      <c r="M12" s="154"/>
    </row>
    <row r="13" spans="1:13">
      <c r="A13" s="153" t="s">
        <v>7</v>
      </c>
      <c r="B13" s="153"/>
      <c r="C13" s="153"/>
      <c r="D13" s="153"/>
      <c r="E13" s="153"/>
      <c r="F13" s="153"/>
      <c r="G13" s="153"/>
      <c r="H13" s="153"/>
      <c r="I13" s="153"/>
      <c r="J13" s="153"/>
      <c r="K13" s="153"/>
      <c r="L13" s="153"/>
      <c r="M13" s="153"/>
    </row>
    <row r="28" spans="1:13" ht="37" customHeight="1"/>
    <row r="29" spans="1:13" ht="19">
      <c r="A29" s="130" t="s">
        <v>8</v>
      </c>
    </row>
    <row r="30" spans="1:13">
      <c r="A30" s="131" t="s">
        <v>9</v>
      </c>
    </row>
    <row r="31" spans="1:13">
      <c r="A31" t="s">
        <v>10</v>
      </c>
    </row>
    <row r="32" spans="1:13" ht="81" customHeight="1">
      <c r="A32" s="154" t="s">
        <v>11</v>
      </c>
      <c r="B32" s="154"/>
      <c r="C32" s="154"/>
      <c r="D32" s="154"/>
      <c r="E32" s="154"/>
      <c r="F32" s="154"/>
      <c r="G32" s="154"/>
      <c r="H32" s="154"/>
      <c r="I32" s="154"/>
      <c r="J32" s="154"/>
      <c r="K32" s="154"/>
      <c r="L32" s="154"/>
      <c r="M32" s="154"/>
    </row>
    <row r="34" spans="2:2">
      <c r="B34" s="132" t="s">
        <v>12</v>
      </c>
    </row>
    <row r="49" spans="2:2">
      <c r="B49" s="132" t="s">
        <v>13</v>
      </c>
    </row>
    <row r="67" spans="1:13" ht="19">
      <c r="A67" s="130" t="s">
        <v>14</v>
      </c>
      <c r="B67" s="35"/>
      <c r="C67" s="35"/>
      <c r="D67" s="35"/>
      <c r="E67" s="35"/>
      <c r="F67" s="35"/>
      <c r="G67" s="35"/>
      <c r="H67" s="35"/>
      <c r="I67" s="35"/>
      <c r="J67" s="35"/>
      <c r="K67" s="35"/>
      <c r="L67" s="35"/>
      <c r="M67" s="35"/>
    </row>
    <row r="68" spans="1:13">
      <c r="A68" s="133" t="s">
        <v>9</v>
      </c>
      <c r="B68" s="133"/>
      <c r="C68" s="133"/>
      <c r="D68" s="35"/>
      <c r="E68" s="35"/>
      <c r="F68" s="35"/>
      <c r="G68" s="35"/>
      <c r="H68" s="35"/>
      <c r="I68" s="35"/>
      <c r="J68" s="35"/>
      <c r="K68" s="35"/>
      <c r="L68" s="35"/>
      <c r="M68" s="35"/>
    </row>
    <row r="69" spans="1:13">
      <c r="A69" s="35" t="s">
        <v>15</v>
      </c>
      <c r="B69" s="35"/>
      <c r="C69" s="35"/>
      <c r="D69" s="35"/>
      <c r="E69" s="35"/>
      <c r="F69" s="35"/>
      <c r="G69" s="35"/>
      <c r="H69" s="35"/>
      <c r="I69" s="35"/>
      <c r="J69" s="35"/>
      <c r="K69" s="35"/>
      <c r="L69" s="35"/>
      <c r="M69" s="35"/>
    </row>
    <row r="70" spans="1:13" ht="32" customHeight="1">
      <c r="A70" s="153" t="s">
        <v>16</v>
      </c>
      <c r="B70" s="153"/>
      <c r="C70" s="153"/>
      <c r="D70" s="153"/>
      <c r="E70" s="153"/>
      <c r="F70" s="153"/>
      <c r="G70" s="153"/>
      <c r="H70" s="153"/>
      <c r="I70" s="153"/>
      <c r="J70" s="153"/>
      <c r="K70" s="153"/>
      <c r="L70" s="153"/>
      <c r="M70" s="153"/>
    </row>
    <row r="71" spans="1:13" ht="53" customHeight="1">
      <c r="A71" s="153" t="s">
        <v>17</v>
      </c>
      <c r="B71" s="153"/>
      <c r="C71" s="153"/>
      <c r="D71" s="153"/>
      <c r="E71" s="153"/>
      <c r="F71" s="153"/>
      <c r="G71" s="153"/>
      <c r="H71" s="153"/>
      <c r="I71" s="153"/>
      <c r="J71" s="153"/>
      <c r="K71" s="153"/>
      <c r="L71" s="153"/>
      <c r="M71" s="153"/>
    </row>
    <row r="72" spans="1:13">
      <c r="A72" s="35"/>
      <c r="B72" s="35"/>
      <c r="C72" s="35"/>
      <c r="D72" s="35"/>
      <c r="E72" s="35"/>
      <c r="F72" s="35"/>
      <c r="G72" s="35"/>
      <c r="H72" s="35"/>
      <c r="I72" s="35"/>
      <c r="J72" s="35"/>
      <c r="K72" s="35"/>
      <c r="L72" s="35"/>
      <c r="M72" s="35"/>
    </row>
    <row r="73" spans="1:13">
      <c r="A73" s="35"/>
      <c r="B73" s="134" t="s">
        <v>12</v>
      </c>
      <c r="C73" s="134"/>
      <c r="D73" s="35"/>
      <c r="E73" s="35"/>
      <c r="F73" s="35"/>
      <c r="G73" s="35"/>
      <c r="H73" s="35"/>
      <c r="I73" s="35"/>
      <c r="J73" s="35"/>
      <c r="K73" s="35"/>
      <c r="L73" s="35"/>
      <c r="M73" s="35"/>
    </row>
    <row r="74" spans="1:13">
      <c r="A74" s="35"/>
      <c r="B74" s="35"/>
      <c r="C74" s="35"/>
      <c r="D74" s="35"/>
      <c r="E74" s="35"/>
      <c r="F74" s="35"/>
      <c r="G74" s="35"/>
      <c r="H74" s="35"/>
      <c r="I74" s="35"/>
      <c r="J74" s="35"/>
      <c r="K74" s="35"/>
      <c r="L74" s="35"/>
      <c r="M74" s="35"/>
    </row>
    <row r="75" spans="1:13">
      <c r="A75" s="35"/>
      <c r="B75" s="35"/>
      <c r="C75" s="35"/>
      <c r="D75" s="35"/>
      <c r="E75" s="35"/>
      <c r="F75" s="35"/>
      <c r="G75" s="35"/>
      <c r="H75" s="35"/>
      <c r="I75" s="35"/>
      <c r="J75" s="35"/>
      <c r="K75" s="35"/>
      <c r="L75" s="35"/>
      <c r="M75" s="35"/>
    </row>
    <row r="76" spans="1:13">
      <c r="A76" s="35"/>
      <c r="B76" s="35"/>
      <c r="C76" s="35"/>
      <c r="D76" s="35"/>
      <c r="E76" s="35"/>
      <c r="F76" s="35"/>
      <c r="G76" s="35"/>
      <c r="H76" s="35"/>
      <c r="I76" s="35"/>
      <c r="J76" s="35"/>
      <c r="K76" s="35"/>
      <c r="L76" s="35"/>
      <c r="M76" s="35"/>
    </row>
    <row r="77" spans="1:13">
      <c r="A77" s="35"/>
      <c r="B77" s="35"/>
      <c r="C77" s="35"/>
      <c r="D77" s="35"/>
      <c r="E77" s="35"/>
      <c r="F77" s="35"/>
      <c r="G77" s="35"/>
      <c r="H77" s="35"/>
      <c r="I77" s="35"/>
      <c r="J77" s="35"/>
      <c r="K77" s="35"/>
      <c r="L77" s="35"/>
      <c r="M77" s="35"/>
    </row>
    <row r="78" spans="1:13">
      <c r="A78" s="35"/>
      <c r="B78" s="35"/>
      <c r="C78" s="35"/>
      <c r="D78" s="35"/>
      <c r="E78" s="35"/>
      <c r="F78" s="35"/>
      <c r="G78" s="35"/>
      <c r="H78" s="35"/>
      <c r="I78" s="35"/>
      <c r="J78" s="35"/>
      <c r="K78" s="35"/>
      <c r="L78" s="35"/>
      <c r="M78" s="35"/>
    </row>
    <row r="79" spans="1:13">
      <c r="A79" s="35"/>
      <c r="B79" s="35"/>
      <c r="C79" s="35"/>
      <c r="D79" s="35"/>
      <c r="E79" s="35"/>
      <c r="F79" s="35"/>
      <c r="G79" s="35"/>
      <c r="H79" s="35"/>
      <c r="I79" s="35"/>
      <c r="J79" s="35"/>
      <c r="K79" s="35"/>
      <c r="L79" s="35"/>
      <c r="M79" s="35"/>
    </row>
    <row r="80" spans="1:13">
      <c r="A80" s="35"/>
      <c r="B80" s="35"/>
      <c r="C80" s="35"/>
      <c r="D80" s="35"/>
      <c r="E80" s="35"/>
      <c r="F80" s="35"/>
      <c r="G80" s="35"/>
      <c r="H80" s="35"/>
      <c r="I80" s="35"/>
      <c r="J80" s="35"/>
      <c r="K80" s="35"/>
      <c r="L80" s="35"/>
      <c r="M80" s="35"/>
    </row>
    <row r="81" spans="1:13">
      <c r="A81" s="35"/>
      <c r="B81" s="35"/>
      <c r="C81" s="35"/>
      <c r="D81" s="35"/>
      <c r="E81" s="35"/>
      <c r="F81" s="35"/>
      <c r="G81" s="35"/>
      <c r="H81" s="35"/>
      <c r="I81" s="35"/>
      <c r="J81" s="35"/>
      <c r="K81" s="35"/>
      <c r="L81" s="35"/>
      <c r="M81" s="35"/>
    </row>
    <row r="82" spans="1:13">
      <c r="A82" s="35"/>
      <c r="B82" s="35"/>
      <c r="C82" s="35"/>
      <c r="D82" s="35"/>
      <c r="E82" s="35"/>
      <c r="F82" s="35"/>
      <c r="G82" s="35"/>
      <c r="H82" s="35"/>
      <c r="I82" s="35"/>
      <c r="J82" s="35"/>
      <c r="K82" s="35"/>
      <c r="L82" s="35"/>
      <c r="M82" s="35"/>
    </row>
    <row r="83" spans="1:13">
      <c r="A83" s="35"/>
      <c r="B83" s="35"/>
      <c r="C83" s="35"/>
      <c r="D83" s="35"/>
      <c r="E83" s="35"/>
      <c r="F83" s="35"/>
      <c r="G83" s="35"/>
      <c r="H83" s="35"/>
      <c r="I83" s="35"/>
      <c r="J83" s="35"/>
      <c r="K83" s="35"/>
      <c r="L83" s="35"/>
      <c r="M83" s="35"/>
    </row>
    <row r="84" spans="1:13">
      <c r="A84" s="35"/>
      <c r="B84" s="35"/>
      <c r="C84" s="35"/>
      <c r="D84" s="35"/>
      <c r="E84" s="35"/>
      <c r="F84" s="35"/>
      <c r="G84" s="35"/>
      <c r="H84" s="35"/>
      <c r="I84" s="35"/>
      <c r="J84" s="35"/>
      <c r="K84" s="35"/>
      <c r="L84" s="35"/>
      <c r="M84" s="35"/>
    </row>
    <row r="85" spans="1:13">
      <c r="A85" s="35"/>
      <c r="B85" s="35"/>
      <c r="C85" s="35"/>
      <c r="D85" s="35"/>
      <c r="E85" s="35"/>
      <c r="F85" s="35"/>
      <c r="G85" s="35"/>
      <c r="H85" s="35"/>
      <c r="I85" s="35"/>
      <c r="J85" s="35"/>
      <c r="K85" s="35"/>
      <c r="L85" s="35"/>
      <c r="M85" s="35"/>
    </row>
    <row r="86" spans="1:13">
      <c r="A86" s="35" t="e" vm="1">
        <v>#VALUE!</v>
      </c>
      <c r="B86" s="35"/>
      <c r="C86" s="35"/>
      <c r="D86" s="35"/>
      <c r="E86" s="35"/>
      <c r="F86" s="35"/>
      <c r="G86" s="35"/>
      <c r="H86" s="35"/>
      <c r="I86" s="35"/>
      <c r="J86" s="35"/>
      <c r="K86" s="35"/>
      <c r="L86" s="35"/>
      <c r="M86" s="35"/>
    </row>
    <row r="87" spans="1:13">
      <c r="A87" s="35"/>
      <c r="B87" s="35"/>
      <c r="C87" s="35"/>
      <c r="D87" s="35"/>
      <c r="E87" s="35"/>
      <c r="F87" s="35"/>
      <c r="G87" s="35"/>
      <c r="H87" s="35"/>
      <c r="I87" s="35"/>
      <c r="J87" s="35"/>
      <c r="K87" s="35"/>
      <c r="L87" s="35"/>
      <c r="M87" s="35"/>
    </row>
    <row r="88" spans="1:13">
      <c r="A88" s="35"/>
      <c r="C88" s="134"/>
      <c r="D88" s="35"/>
      <c r="E88" s="35"/>
      <c r="F88" s="35"/>
      <c r="G88" s="35"/>
      <c r="H88" s="35"/>
      <c r="I88" s="35"/>
      <c r="J88" s="35"/>
      <c r="K88" s="35"/>
      <c r="L88" s="35"/>
      <c r="M88" s="35"/>
    </row>
    <row r="89" spans="1:13">
      <c r="A89" s="35"/>
      <c r="B89" s="35"/>
      <c r="C89" s="35"/>
      <c r="D89" s="35"/>
      <c r="E89" s="35"/>
      <c r="F89" s="35"/>
      <c r="G89" s="35"/>
      <c r="H89" s="35"/>
      <c r="I89" s="35"/>
      <c r="J89" s="35"/>
      <c r="K89" s="35"/>
      <c r="L89" s="35"/>
      <c r="M89" s="35"/>
    </row>
    <row r="90" spans="1:13">
      <c r="A90" s="35"/>
      <c r="B90" s="35"/>
      <c r="C90" s="35"/>
      <c r="D90" s="35"/>
      <c r="E90" s="35"/>
      <c r="F90" s="35"/>
      <c r="G90" s="35"/>
      <c r="H90" s="35"/>
      <c r="I90" s="35"/>
      <c r="J90" s="35"/>
      <c r="K90" s="35"/>
      <c r="L90" s="35"/>
      <c r="M90" s="35"/>
    </row>
    <row r="91" spans="1:13">
      <c r="A91" s="35"/>
      <c r="B91" s="35"/>
      <c r="C91" s="35"/>
      <c r="D91" s="35"/>
      <c r="E91" s="35"/>
      <c r="F91" s="35"/>
      <c r="G91" s="35"/>
      <c r="H91" s="35"/>
      <c r="I91" s="35"/>
      <c r="J91" s="35"/>
      <c r="K91" s="35"/>
      <c r="L91" s="35"/>
      <c r="M91" s="35"/>
    </row>
    <row r="92" spans="1:13">
      <c r="A92" s="35"/>
      <c r="B92" s="35"/>
      <c r="C92" s="35"/>
      <c r="D92" s="35"/>
      <c r="E92" s="35"/>
      <c r="F92" s="35"/>
      <c r="G92" s="35"/>
      <c r="H92" s="35"/>
      <c r="I92" s="35"/>
      <c r="J92" s="35"/>
      <c r="K92" s="35"/>
      <c r="L92" s="35"/>
      <c r="M92" s="35"/>
    </row>
    <row r="93" spans="1:13">
      <c r="A93" s="35"/>
      <c r="B93" s="35"/>
      <c r="C93" s="35"/>
      <c r="D93" s="35"/>
      <c r="E93" s="35"/>
      <c r="F93" s="35"/>
      <c r="G93" s="35"/>
      <c r="H93" s="35"/>
      <c r="I93" s="35"/>
      <c r="J93" s="35"/>
      <c r="K93" s="35"/>
      <c r="L93" s="35"/>
      <c r="M93" s="35"/>
    </row>
    <row r="94" spans="1:13">
      <c r="A94" s="35"/>
      <c r="B94" s="35"/>
      <c r="C94" s="35"/>
      <c r="D94" s="35"/>
      <c r="E94" s="35"/>
      <c r="F94" s="35"/>
      <c r="G94" s="35"/>
      <c r="H94" s="35"/>
      <c r="I94" s="35"/>
      <c r="J94" s="35"/>
      <c r="K94" s="35"/>
      <c r="L94" s="35"/>
      <c r="M94" s="35"/>
    </row>
    <row r="95" spans="1:13">
      <c r="A95" s="35"/>
      <c r="B95" s="35"/>
      <c r="C95" s="35"/>
      <c r="D95" s="35"/>
      <c r="E95" s="35"/>
      <c r="F95" s="35"/>
      <c r="G95" s="35"/>
      <c r="H95" s="35"/>
      <c r="I95" s="35"/>
      <c r="J95" s="35"/>
      <c r="K95" s="35"/>
      <c r="L95" s="35"/>
      <c r="M95" s="35"/>
    </row>
    <row r="96" spans="1:13">
      <c r="A96" s="35"/>
      <c r="B96" s="35"/>
      <c r="C96" s="35"/>
      <c r="D96" s="35"/>
      <c r="E96" s="35"/>
      <c r="F96" s="35"/>
      <c r="G96" s="35"/>
      <c r="H96" s="35"/>
      <c r="I96" s="35"/>
      <c r="J96" s="35"/>
      <c r="K96" s="35"/>
      <c r="L96" s="35"/>
      <c r="M96" s="35"/>
    </row>
    <row r="97" spans="1:13">
      <c r="A97" s="35"/>
      <c r="B97" s="35"/>
      <c r="C97" s="35"/>
      <c r="D97" s="35"/>
      <c r="E97" s="35"/>
      <c r="F97" s="35"/>
      <c r="G97" s="35"/>
      <c r="H97" s="35"/>
      <c r="I97" s="35"/>
      <c r="J97" s="35"/>
      <c r="K97" s="35"/>
      <c r="L97" s="35"/>
      <c r="M97" s="35"/>
    </row>
    <row r="98" spans="1:13">
      <c r="A98" s="35"/>
      <c r="B98" s="134" t="s">
        <v>13</v>
      </c>
      <c r="C98" s="35"/>
      <c r="D98" s="35"/>
      <c r="E98" s="35"/>
      <c r="F98" s="35"/>
      <c r="G98" s="35"/>
      <c r="H98" s="35"/>
      <c r="I98" s="35"/>
      <c r="J98" s="35"/>
      <c r="K98" s="35"/>
      <c r="L98" s="35"/>
      <c r="M98" s="35"/>
    </row>
    <row r="99" spans="1:13">
      <c r="A99" s="35"/>
      <c r="B99" s="35"/>
      <c r="C99" s="35"/>
      <c r="D99" s="35"/>
      <c r="E99" s="35"/>
      <c r="F99" s="35"/>
      <c r="G99" s="35"/>
      <c r="H99" s="35"/>
      <c r="I99" s="35"/>
      <c r="J99" s="35"/>
      <c r="K99" s="35"/>
      <c r="L99" s="35"/>
      <c r="M99" s="35"/>
    </row>
    <row r="100" spans="1:13">
      <c r="A100" s="35"/>
      <c r="B100" s="35"/>
      <c r="C100" s="35"/>
      <c r="D100" s="35"/>
      <c r="E100" s="35"/>
      <c r="F100" s="35"/>
      <c r="G100" s="35"/>
      <c r="H100" s="35"/>
      <c r="I100" s="35"/>
      <c r="J100" s="35"/>
      <c r="K100" s="35"/>
      <c r="L100" s="35"/>
      <c r="M100" s="35"/>
    </row>
    <row r="101" spans="1:13">
      <c r="A101" s="35"/>
      <c r="B101" s="35"/>
      <c r="C101" s="35"/>
      <c r="D101" s="35"/>
      <c r="E101" s="35"/>
      <c r="F101" s="35"/>
      <c r="G101" s="35"/>
      <c r="H101" s="35"/>
      <c r="I101" s="35"/>
      <c r="J101" s="35"/>
      <c r="K101" s="35"/>
      <c r="L101" s="35"/>
      <c r="M101" s="35"/>
    </row>
    <row r="102" spans="1:13">
      <c r="A102" s="35"/>
      <c r="B102" s="35"/>
      <c r="C102" s="35"/>
      <c r="D102" s="35"/>
      <c r="E102" s="35"/>
      <c r="F102" s="35"/>
      <c r="G102" s="35"/>
      <c r="H102" s="35"/>
      <c r="I102" s="35"/>
      <c r="J102" s="35"/>
      <c r="K102" s="35"/>
      <c r="L102" s="35"/>
      <c r="M102" s="35"/>
    </row>
    <row r="109" spans="1:13" ht="31" customHeight="1"/>
    <row r="110" spans="1:13" ht="19">
      <c r="A110" s="130" t="s">
        <v>18</v>
      </c>
      <c r="B110" s="35"/>
      <c r="C110" s="35"/>
      <c r="D110" s="35"/>
      <c r="E110" s="35"/>
      <c r="F110" s="35"/>
      <c r="G110" s="35"/>
      <c r="H110" s="35"/>
      <c r="I110" s="35"/>
      <c r="J110" s="35"/>
      <c r="K110" s="35"/>
      <c r="L110" s="35"/>
      <c r="M110" s="35"/>
    </row>
    <row r="111" spans="1:13">
      <c r="A111" s="133" t="s">
        <v>19</v>
      </c>
      <c r="B111" s="133"/>
      <c r="C111" s="133"/>
      <c r="D111" s="35"/>
      <c r="E111" s="35"/>
      <c r="F111" s="35"/>
      <c r="G111" s="35"/>
      <c r="H111" s="35"/>
      <c r="I111" s="35"/>
      <c r="J111" s="35"/>
      <c r="K111" s="35"/>
      <c r="L111" s="35"/>
      <c r="M111" s="35"/>
    </row>
    <row r="112" spans="1:13">
      <c r="A112" s="35" t="s">
        <v>20</v>
      </c>
      <c r="B112" s="35"/>
      <c r="C112" s="35"/>
      <c r="D112" s="35"/>
      <c r="E112" s="35"/>
      <c r="F112" s="35"/>
      <c r="G112" s="35"/>
      <c r="H112" s="35"/>
      <c r="I112" s="35"/>
      <c r="J112" s="35"/>
      <c r="K112" s="35"/>
      <c r="L112" s="35"/>
      <c r="M112" s="35"/>
    </row>
    <row r="113" spans="1:13" ht="19" customHeight="1">
      <c r="A113" s="153" t="s">
        <v>21</v>
      </c>
      <c r="B113" s="153"/>
      <c r="C113" s="153"/>
      <c r="D113" s="153"/>
      <c r="E113" s="153"/>
      <c r="F113" s="153"/>
      <c r="G113" s="153"/>
      <c r="H113" s="153"/>
      <c r="I113" s="153"/>
      <c r="J113" s="153"/>
      <c r="K113" s="153"/>
      <c r="L113" s="153"/>
      <c r="M113" s="153"/>
    </row>
    <row r="114" spans="1:13" ht="36" customHeight="1">
      <c r="A114" s="153" t="s">
        <v>22</v>
      </c>
      <c r="B114" s="153"/>
      <c r="C114" s="153"/>
      <c r="D114" s="153"/>
      <c r="E114" s="153"/>
      <c r="F114" s="153"/>
      <c r="G114" s="153"/>
      <c r="H114" s="153"/>
      <c r="I114" s="153"/>
      <c r="J114" s="153"/>
      <c r="K114" s="153"/>
      <c r="L114" s="153"/>
      <c r="M114" s="153"/>
    </row>
    <row r="116" spans="1:13">
      <c r="B116" s="132" t="s">
        <v>12</v>
      </c>
      <c r="G116" s="132" t="s">
        <v>13</v>
      </c>
    </row>
    <row r="146" spans="1:13" ht="19">
      <c r="A146" s="130" t="s">
        <v>23</v>
      </c>
      <c r="B146" s="35"/>
      <c r="C146" s="35"/>
      <c r="D146" s="35"/>
      <c r="E146" s="35"/>
      <c r="F146" s="35"/>
      <c r="G146" s="35"/>
      <c r="H146" s="35"/>
      <c r="I146" s="35"/>
      <c r="J146" s="35"/>
      <c r="K146" s="35"/>
      <c r="L146" s="35"/>
      <c r="M146" s="35"/>
    </row>
    <row r="147" spans="1:13">
      <c r="A147" s="133" t="s">
        <v>24</v>
      </c>
      <c r="B147" s="133"/>
      <c r="C147" s="133"/>
      <c r="D147" s="35"/>
      <c r="E147" s="35"/>
      <c r="F147" s="35"/>
      <c r="G147" s="35"/>
      <c r="H147" s="35"/>
      <c r="I147" s="35"/>
      <c r="J147" s="35"/>
      <c r="K147" s="35"/>
      <c r="L147" s="35"/>
      <c r="M147" s="35"/>
    </row>
    <row r="148" spans="1:13">
      <c r="A148" s="35" t="s">
        <v>25</v>
      </c>
      <c r="B148" s="35"/>
      <c r="C148" s="35"/>
      <c r="D148" s="35"/>
      <c r="E148" s="35"/>
      <c r="F148" s="35"/>
      <c r="G148" s="35"/>
      <c r="H148" s="35"/>
      <c r="I148" s="35"/>
      <c r="J148" s="35"/>
      <c r="K148" s="35"/>
      <c r="L148" s="35"/>
      <c r="M148" s="35"/>
    </row>
    <row r="149" spans="1:13" ht="33" customHeight="1">
      <c r="A149" s="153" t="s">
        <v>26</v>
      </c>
      <c r="B149" s="153"/>
      <c r="C149" s="153"/>
      <c r="D149" s="153"/>
      <c r="E149" s="153"/>
      <c r="F149" s="153"/>
      <c r="G149" s="153"/>
      <c r="H149" s="153"/>
      <c r="I149" s="153"/>
      <c r="J149" s="153"/>
      <c r="K149" s="153"/>
      <c r="L149" s="153"/>
      <c r="M149" s="153"/>
    </row>
    <row r="150" spans="1:13" ht="23" customHeight="1">
      <c r="A150" s="153" t="s">
        <v>27</v>
      </c>
      <c r="B150" s="153"/>
      <c r="C150" s="153"/>
      <c r="D150" s="153"/>
      <c r="E150" s="153"/>
      <c r="F150" s="153"/>
      <c r="G150" s="153"/>
      <c r="H150" s="153"/>
      <c r="I150" s="153"/>
      <c r="J150" s="153"/>
      <c r="K150" s="153"/>
      <c r="L150" s="153"/>
      <c r="M150" s="153"/>
    </row>
    <row r="159" spans="1:13" ht="64" customHeight="1"/>
    <row r="160" spans="1:13" ht="19">
      <c r="A160" s="130" t="s">
        <v>28</v>
      </c>
      <c r="B160" s="35"/>
      <c r="C160" s="35"/>
      <c r="D160" s="35"/>
      <c r="E160" s="35"/>
      <c r="F160" s="35"/>
      <c r="G160" s="35"/>
      <c r="H160" s="35"/>
      <c r="I160" s="35"/>
      <c r="J160" s="35"/>
      <c r="K160" s="35"/>
      <c r="L160" s="35"/>
      <c r="M160" s="35"/>
    </row>
    <row r="161" spans="1:13">
      <c r="A161" s="133" t="s">
        <v>24</v>
      </c>
      <c r="B161" s="133"/>
      <c r="C161" s="133"/>
      <c r="D161" s="35"/>
      <c r="E161" s="35"/>
      <c r="F161" s="35"/>
      <c r="G161" s="35"/>
      <c r="H161" s="35"/>
      <c r="I161" s="35"/>
      <c r="J161" s="35"/>
      <c r="K161" s="35"/>
      <c r="L161" s="35"/>
      <c r="M161" s="35"/>
    </row>
    <row r="162" spans="1:13">
      <c r="A162" s="35" t="s">
        <v>29</v>
      </c>
      <c r="B162" s="35"/>
      <c r="C162" s="35"/>
      <c r="D162" s="35"/>
      <c r="E162" s="35"/>
      <c r="F162" s="35"/>
      <c r="G162" s="35"/>
      <c r="H162" s="35"/>
      <c r="I162" s="35"/>
      <c r="J162" s="35"/>
      <c r="K162" s="35"/>
      <c r="L162" s="35"/>
      <c r="M162" s="35"/>
    </row>
    <row r="163" spans="1:13" ht="51" customHeight="1">
      <c r="A163" s="153" t="s">
        <v>30</v>
      </c>
      <c r="B163" s="153"/>
      <c r="C163" s="153"/>
      <c r="D163" s="153"/>
      <c r="E163" s="153"/>
      <c r="F163" s="153"/>
      <c r="G163" s="153"/>
      <c r="H163" s="153"/>
      <c r="I163" s="153"/>
      <c r="J163" s="153"/>
      <c r="K163" s="153"/>
      <c r="L163" s="153"/>
      <c r="M163" s="153"/>
    </row>
    <row r="164" spans="1:13">
      <c r="A164" s="153" t="s">
        <v>7</v>
      </c>
      <c r="B164" s="153"/>
      <c r="C164" s="153"/>
      <c r="D164" s="153"/>
      <c r="E164" s="153"/>
      <c r="F164" s="153"/>
      <c r="G164" s="153"/>
      <c r="H164" s="153"/>
      <c r="I164" s="153"/>
      <c r="J164" s="153"/>
      <c r="K164" s="153"/>
      <c r="L164" s="153"/>
      <c r="M164" s="153"/>
    </row>
    <row r="167" spans="1:13">
      <c r="B167" s="134" t="s">
        <v>12</v>
      </c>
    </row>
    <row r="182" spans="2:2">
      <c r="B182" s="134" t="s">
        <v>13</v>
      </c>
    </row>
    <row r="185" spans="2:2">
      <c r="B185" s="35"/>
    </row>
    <row r="224" spans="1:13" ht="19">
      <c r="A224" s="130" t="s">
        <v>31</v>
      </c>
      <c r="B224" s="35"/>
      <c r="C224" s="35"/>
      <c r="D224" s="35"/>
      <c r="E224" s="35"/>
      <c r="F224" s="35"/>
      <c r="G224" s="35"/>
      <c r="H224" s="35"/>
      <c r="I224" s="35"/>
      <c r="J224" s="35"/>
      <c r="K224" s="35"/>
      <c r="L224" s="35"/>
      <c r="M224" s="35"/>
    </row>
    <row r="225" spans="1:13">
      <c r="A225" s="133" t="s">
        <v>24</v>
      </c>
      <c r="B225" s="133"/>
      <c r="C225" s="133"/>
      <c r="D225" s="35"/>
      <c r="E225" s="35"/>
      <c r="F225" s="35"/>
      <c r="G225" s="35"/>
      <c r="H225" s="35"/>
      <c r="I225" s="35"/>
      <c r="J225" s="35"/>
      <c r="K225" s="35"/>
      <c r="L225" s="35"/>
      <c r="M225" s="35"/>
    </row>
    <row r="226" spans="1:13">
      <c r="A226" s="35" t="s">
        <v>32</v>
      </c>
      <c r="B226" s="35"/>
      <c r="C226" s="35"/>
      <c r="D226" s="35"/>
      <c r="E226" s="35"/>
      <c r="F226" s="35"/>
      <c r="G226" s="35"/>
      <c r="H226" s="35"/>
      <c r="I226" s="35"/>
      <c r="J226" s="35"/>
      <c r="K226" s="35"/>
      <c r="L226" s="35"/>
      <c r="M226" s="35"/>
    </row>
    <row r="227" spans="1:13" ht="48" customHeight="1">
      <c r="A227" s="153" t="s">
        <v>33</v>
      </c>
      <c r="B227" s="153"/>
      <c r="C227" s="153"/>
      <c r="D227" s="153"/>
      <c r="E227" s="153"/>
      <c r="F227" s="153"/>
      <c r="G227" s="153"/>
      <c r="H227" s="153"/>
      <c r="I227" s="153"/>
      <c r="J227" s="153"/>
      <c r="K227" s="153"/>
      <c r="L227" s="153"/>
      <c r="M227" s="153"/>
    </row>
    <row r="228" spans="1:13">
      <c r="A228" s="153" t="s">
        <v>7</v>
      </c>
      <c r="B228" s="153"/>
      <c r="C228" s="153"/>
      <c r="D228" s="153"/>
      <c r="E228" s="153"/>
      <c r="F228" s="153"/>
      <c r="G228" s="153"/>
      <c r="H228" s="153"/>
      <c r="I228" s="153"/>
      <c r="J228" s="153"/>
      <c r="K228" s="153"/>
      <c r="L228" s="153"/>
      <c r="M228" s="153"/>
    </row>
    <row r="231" spans="1:13">
      <c r="B231" s="134" t="s">
        <v>12</v>
      </c>
    </row>
    <row r="242" spans="2:2">
      <c r="B242" s="134" t="s">
        <v>13</v>
      </c>
    </row>
    <row r="245" spans="2:2">
      <c r="B245" s="35"/>
    </row>
    <row r="275" spans="1:13" ht="19">
      <c r="A275" s="130" t="s">
        <v>34</v>
      </c>
      <c r="B275" s="35"/>
      <c r="C275" s="35"/>
      <c r="D275" s="35"/>
      <c r="E275" s="35"/>
      <c r="F275" s="35"/>
      <c r="G275" s="35"/>
      <c r="H275" s="35"/>
      <c r="I275" s="35"/>
      <c r="J275" s="35"/>
      <c r="K275" s="35"/>
      <c r="L275" s="35"/>
      <c r="M275" s="35"/>
    </row>
    <row r="276" spans="1:13">
      <c r="A276" s="133" t="s">
        <v>24</v>
      </c>
      <c r="B276" s="133"/>
      <c r="C276" s="133"/>
      <c r="D276" s="35"/>
      <c r="E276" s="35"/>
      <c r="F276" s="35"/>
      <c r="G276" s="35"/>
      <c r="H276" s="35"/>
      <c r="I276" s="35"/>
      <c r="J276" s="35"/>
      <c r="K276" s="35"/>
      <c r="L276" s="35"/>
      <c r="M276" s="35"/>
    </row>
    <row r="277" spans="1:13">
      <c r="A277" s="35" t="s">
        <v>35</v>
      </c>
      <c r="B277" s="35"/>
      <c r="C277" s="35"/>
      <c r="D277" s="35"/>
      <c r="E277" s="35"/>
      <c r="F277" s="35"/>
      <c r="G277" s="35"/>
      <c r="H277" s="35"/>
      <c r="I277" s="35"/>
      <c r="J277" s="35"/>
      <c r="K277" s="35"/>
      <c r="L277" s="35"/>
      <c r="M277" s="35"/>
    </row>
    <row r="278" spans="1:13">
      <c r="A278" s="153" t="s">
        <v>36</v>
      </c>
      <c r="B278" s="153"/>
      <c r="C278" s="153"/>
      <c r="D278" s="153"/>
      <c r="E278" s="153"/>
      <c r="F278" s="153"/>
      <c r="G278" s="153"/>
      <c r="H278" s="153"/>
      <c r="I278" s="153"/>
      <c r="J278" s="153"/>
      <c r="K278" s="153"/>
      <c r="L278" s="153"/>
      <c r="M278" s="153"/>
    </row>
    <row r="279" spans="1:13">
      <c r="A279" s="153" t="s">
        <v>37</v>
      </c>
      <c r="B279" s="153"/>
      <c r="C279" s="153"/>
      <c r="D279" s="153"/>
      <c r="E279" s="153"/>
      <c r="F279" s="153"/>
      <c r="G279" s="153"/>
      <c r="H279" s="153"/>
      <c r="I279" s="153"/>
      <c r="J279" s="153"/>
      <c r="K279" s="153"/>
      <c r="L279" s="153"/>
      <c r="M279" s="153"/>
    </row>
  </sheetData>
  <sheetProtection algorithmName="SHA-512" hashValue="a+eqlvr62TxfVTddDqXpxiVjggnHKLMoBP5ypebFRdfFoghY6qW0Hfh74HBFCWaU3LbJuiaAFEgsp773VrZ5bg==" saltValue="GKwCuYRp0xRCLEfybAHKVQ==" spinCount="100000" sheet="1" objects="1" scenarios="1"/>
  <mergeCells count="16">
    <mergeCell ref="A114:M114"/>
    <mergeCell ref="A113:M113"/>
    <mergeCell ref="A13:M13"/>
    <mergeCell ref="A71:M71"/>
    <mergeCell ref="A7:M7"/>
    <mergeCell ref="A32:M32"/>
    <mergeCell ref="A70:M70"/>
    <mergeCell ref="A12:M12"/>
    <mergeCell ref="A227:M227"/>
    <mergeCell ref="A228:M228"/>
    <mergeCell ref="A278:M278"/>
    <mergeCell ref="A279:M279"/>
    <mergeCell ref="A149:M149"/>
    <mergeCell ref="A163:M163"/>
    <mergeCell ref="A164:M164"/>
    <mergeCell ref="A150:M150"/>
  </mergeCells>
  <pageMargins left="0.7" right="0.7" top="0.75" bottom="0.75" header="0.3" footer="0.3"/>
  <pageSetup paperSize="9" scale="57" fitToHeight="0" orientation="portrait" horizontalDpi="0" verticalDpi="0"/>
  <rowBreaks count="1" manualBreakCount="1">
    <brk id="6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AB6E-2CAF-6C46-9114-2BF01BCF09C0}">
  <sheetPr>
    <pageSetUpPr fitToPage="1"/>
  </sheetPr>
  <dimension ref="B2:U500"/>
  <sheetViews>
    <sheetView showGridLines="0" showRowColHeaders="0" tabSelected="1" showRuler="0" view="pageLayout" zoomScale="75" zoomScaleNormal="55" zoomScaleSheetLayoutView="75" zoomScalePageLayoutView="75" workbookViewId="0">
      <selection activeCell="E16" sqref="E16:O16"/>
    </sheetView>
  </sheetViews>
  <sheetFormatPr baseColWidth="10" defaultColWidth="11" defaultRowHeight="16"/>
  <cols>
    <col min="1" max="1" width="3.1640625" customWidth="1"/>
    <col min="2" max="2" width="4.1640625" customWidth="1"/>
    <col min="3" max="3" width="31" customWidth="1"/>
    <col min="4" max="4" width="3" customWidth="1"/>
    <col min="5" max="5" width="26.6640625" customWidth="1"/>
    <col min="6" max="6" width="3" customWidth="1"/>
    <col min="7" max="7" width="26.6640625" customWidth="1"/>
    <col min="8" max="8" width="3" customWidth="1"/>
    <col min="9" max="9" width="26.6640625" customWidth="1"/>
    <col min="10" max="10" width="2.83203125" customWidth="1"/>
    <col min="11" max="11" width="15.1640625" customWidth="1"/>
    <col min="12" max="12" width="3" customWidth="1"/>
    <col min="13" max="13" width="26.6640625" customWidth="1"/>
    <col min="14" max="14" width="3" customWidth="1"/>
    <col min="15" max="15" width="26.6640625" customWidth="1"/>
    <col min="16" max="16" width="3" customWidth="1"/>
    <col min="17" max="17" width="26.6640625" customWidth="1"/>
    <col min="18" max="18" width="3.1640625" customWidth="1"/>
    <col min="19" max="19" width="26.6640625" customWidth="1"/>
    <col min="20" max="20" width="3" customWidth="1"/>
    <col min="21" max="21" width="6.5" customWidth="1"/>
    <col min="22" max="22" width="7.33203125" customWidth="1"/>
  </cols>
  <sheetData>
    <row r="2" spans="2:16" ht="15" customHeight="1">
      <c r="C2" s="2"/>
      <c r="D2" s="2"/>
    </row>
    <row r="3" spans="2:16" ht="22">
      <c r="C3" s="24"/>
      <c r="D3" s="24"/>
    </row>
    <row r="4" spans="2:16" ht="22">
      <c r="C4" s="24"/>
      <c r="D4" s="24"/>
    </row>
    <row r="5" spans="2:16" ht="22">
      <c r="C5" s="24"/>
      <c r="D5" s="24"/>
    </row>
    <row r="12" spans="2:16" ht="63">
      <c r="B12" s="25" t="s">
        <v>38</v>
      </c>
    </row>
    <row r="14" spans="2:16">
      <c r="B14" s="8"/>
      <c r="C14" s="8"/>
      <c r="D14" s="8"/>
      <c r="E14" s="8"/>
      <c r="F14" s="8"/>
      <c r="G14" s="8"/>
      <c r="H14" s="8"/>
      <c r="I14" s="8"/>
      <c r="J14" s="8"/>
      <c r="K14" s="8"/>
      <c r="L14" s="8"/>
      <c r="M14" s="8"/>
      <c r="N14" s="8"/>
      <c r="O14" s="8"/>
      <c r="P14" s="8"/>
    </row>
    <row r="15" spans="2:16" ht="24">
      <c r="B15" s="8"/>
      <c r="C15" s="150" t="s">
        <v>39</v>
      </c>
      <c r="D15" s="150"/>
      <c r="E15" s="104" t="s">
        <v>40</v>
      </c>
      <c r="F15" s="33"/>
      <c r="G15" s="106"/>
      <c r="H15" s="33"/>
      <c r="I15" s="33"/>
      <c r="J15" s="33"/>
      <c r="K15" s="33"/>
      <c r="L15" s="34"/>
      <c r="M15" s="34"/>
      <c r="N15" s="34"/>
      <c r="O15" s="34"/>
      <c r="P15" s="8"/>
    </row>
    <row r="16" spans="2:16" ht="24">
      <c r="B16" s="8"/>
      <c r="C16" s="150" t="s">
        <v>41</v>
      </c>
      <c r="D16" s="150"/>
      <c r="E16" s="156"/>
      <c r="F16" s="156"/>
      <c r="G16" s="156"/>
      <c r="H16" s="156"/>
      <c r="I16" s="156"/>
      <c r="J16" s="156"/>
      <c r="K16" s="156"/>
      <c r="L16" s="156"/>
      <c r="M16" s="156"/>
      <c r="N16" s="156"/>
      <c r="O16" s="156"/>
      <c r="P16" s="8"/>
    </row>
    <row r="17" spans="2:16" ht="24">
      <c r="B17" s="8"/>
      <c r="C17" s="150" t="s">
        <v>42</v>
      </c>
      <c r="D17" s="150"/>
      <c r="E17" s="156"/>
      <c r="F17" s="156"/>
      <c r="G17" s="156"/>
      <c r="H17" s="156"/>
      <c r="I17" s="156"/>
      <c r="J17" s="156"/>
      <c r="K17" s="156"/>
      <c r="L17" s="156"/>
      <c r="M17" s="156"/>
      <c r="N17" s="156"/>
      <c r="O17" s="156"/>
      <c r="P17" s="8"/>
    </row>
    <row r="18" spans="2:16" ht="24">
      <c r="B18" s="8"/>
      <c r="C18" s="150" t="s">
        <v>43</v>
      </c>
      <c r="D18" s="150"/>
      <c r="E18" s="166"/>
      <c r="F18" s="166"/>
      <c r="G18" s="166"/>
      <c r="H18" s="166"/>
      <c r="I18" s="166"/>
      <c r="J18" s="166"/>
      <c r="K18" s="166"/>
      <c r="L18" s="166"/>
      <c r="M18" s="166"/>
      <c r="N18" s="166"/>
      <c r="O18" s="166"/>
      <c r="P18" s="8"/>
    </row>
    <row r="19" spans="2:16" ht="25" thickBot="1">
      <c r="B19" s="8"/>
      <c r="C19" s="150" t="s">
        <v>44</v>
      </c>
      <c r="D19" s="150"/>
      <c r="E19" s="156"/>
      <c r="F19" s="156"/>
      <c r="G19" s="156"/>
      <c r="H19" s="156"/>
      <c r="I19" s="156"/>
      <c r="J19" s="156"/>
      <c r="K19" s="156"/>
      <c r="L19" s="156"/>
      <c r="M19" s="156"/>
      <c r="N19" s="156"/>
      <c r="O19" s="156"/>
      <c r="P19" s="8"/>
    </row>
    <row r="20" spans="2:16" ht="284" customHeight="1">
      <c r="B20" s="8"/>
      <c r="C20" s="151" t="s">
        <v>45</v>
      </c>
      <c r="D20" s="151"/>
      <c r="E20" s="157"/>
      <c r="F20" s="158"/>
      <c r="G20" s="158"/>
      <c r="H20" s="158"/>
      <c r="I20" s="158"/>
      <c r="J20" s="158"/>
      <c r="K20" s="158"/>
      <c r="L20" s="158"/>
      <c r="M20" s="158"/>
      <c r="N20" s="158"/>
      <c r="O20" s="159"/>
      <c r="P20" s="8"/>
    </row>
    <row r="21" spans="2:16" ht="209" customHeight="1" thickBot="1">
      <c r="B21" s="8"/>
      <c r="C21" s="8"/>
      <c r="D21" s="8"/>
      <c r="E21" s="160"/>
      <c r="F21" s="161"/>
      <c r="G21" s="161"/>
      <c r="H21" s="161"/>
      <c r="I21" s="161"/>
      <c r="J21" s="161"/>
      <c r="K21" s="161"/>
      <c r="L21" s="161"/>
      <c r="M21" s="161"/>
      <c r="N21" s="161"/>
      <c r="O21" s="162"/>
      <c r="P21" s="8"/>
    </row>
    <row r="22" spans="2:16">
      <c r="B22" s="8"/>
      <c r="C22" s="8"/>
      <c r="D22" s="8"/>
      <c r="E22" s="8"/>
      <c r="F22" s="8"/>
      <c r="G22" s="8"/>
      <c r="H22" s="8"/>
      <c r="I22" s="8"/>
      <c r="J22" s="8"/>
      <c r="K22" s="8"/>
      <c r="L22" s="8"/>
      <c r="M22" s="8"/>
      <c r="N22" s="8"/>
      <c r="O22" s="8"/>
      <c r="P22" s="8"/>
    </row>
    <row r="23" spans="2:16" ht="24">
      <c r="D23" s="105"/>
    </row>
    <row r="24" spans="2:16" ht="63" customHeight="1">
      <c r="D24" s="105"/>
    </row>
    <row r="25" spans="2:16" ht="33" customHeight="1">
      <c r="B25" s="2" t="s">
        <v>46</v>
      </c>
      <c r="D25" s="105"/>
    </row>
    <row r="26" spans="2:16" ht="25" customHeight="1">
      <c r="B26" s="105">
        <v>1</v>
      </c>
      <c r="C26" s="105" t="s">
        <v>47</v>
      </c>
      <c r="D26" s="105"/>
    </row>
    <row r="27" spans="2:16" ht="25" customHeight="1">
      <c r="B27" s="105">
        <v>2</v>
      </c>
      <c r="C27" s="105" t="s">
        <v>48</v>
      </c>
    </row>
    <row r="28" spans="2:16" ht="25" customHeight="1">
      <c r="B28" s="105">
        <v>3</v>
      </c>
      <c r="C28" s="105" t="s">
        <v>49</v>
      </c>
    </row>
    <row r="29" spans="2:16" ht="25" customHeight="1">
      <c r="B29" s="105">
        <v>4</v>
      </c>
      <c r="C29" s="105" t="s">
        <v>50</v>
      </c>
    </row>
    <row r="30" spans="2:16" ht="25" customHeight="1">
      <c r="B30" s="105">
        <v>5</v>
      </c>
      <c r="C30" s="105" t="s">
        <v>51</v>
      </c>
    </row>
    <row r="31" spans="2:16" ht="25" customHeight="1">
      <c r="B31" s="105">
        <v>6</v>
      </c>
      <c r="C31" s="105" t="s">
        <v>52</v>
      </c>
    </row>
    <row r="32" spans="2:16" ht="25" customHeight="1">
      <c r="B32" s="105">
        <v>7</v>
      </c>
      <c r="C32" s="105" t="s">
        <v>53</v>
      </c>
    </row>
    <row r="33" spans="2:5" ht="25" customHeight="1">
      <c r="B33" s="105">
        <v>9</v>
      </c>
      <c r="C33" s="105" t="s">
        <v>54</v>
      </c>
    </row>
    <row r="37" spans="2:5" ht="20" customHeight="1"/>
    <row r="38" spans="2:5" ht="20" customHeight="1"/>
    <row r="39" spans="2:5" ht="20" customHeight="1"/>
    <row r="40" spans="2:5" ht="37">
      <c r="C40" s="2" t="s">
        <v>48</v>
      </c>
      <c r="D40" s="2"/>
      <c r="E40" s="23"/>
    </row>
    <row r="41" spans="2:5" ht="22">
      <c r="C41" s="66" t="s">
        <v>55</v>
      </c>
      <c r="D41" s="67"/>
      <c r="E41" s="66">
        <f>COUNTIF(TabelScoresKwadranten[A:
Alle kwadrantscores ingevuld?],"ja")</f>
        <v>0</v>
      </c>
    </row>
    <row r="42" spans="2:5" ht="22">
      <c r="C42" s="24"/>
      <c r="D42" s="24"/>
      <c r="E42" s="23"/>
    </row>
    <row r="43" spans="2:5" ht="22">
      <c r="C43" s="24"/>
      <c r="D43" s="24"/>
      <c r="E43" s="23"/>
    </row>
    <row r="86" spans="2:20" ht="111" customHeight="1"/>
    <row r="87" spans="2:20" ht="23" customHeight="1" thickBot="1"/>
    <row r="88" spans="2:20">
      <c r="B88" s="4"/>
      <c r="C88" s="3"/>
      <c r="D88" s="3"/>
      <c r="E88" s="3"/>
      <c r="F88" s="3"/>
      <c r="G88" s="3"/>
      <c r="H88" s="3"/>
      <c r="I88" s="3"/>
      <c r="J88" s="3"/>
      <c r="K88" s="3"/>
      <c r="L88" s="3"/>
      <c r="M88" s="3"/>
      <c r="N88" s="3"/>
      <c r="O88" s="3"/>
      <c r="P88" s="3"/>
      <c r="Q88" s="3"/>
      <c r="R88" s="3"/>
      <c r="S88" s="3"/>
      <c r="T88" s="5"/>
    </row>
    <row r="89" spans="2:20" ht="17" thickBot="1">
      <c r="B89" s="6"/>
      <c r="C89" s="7" t="s">
        <v>56</v>
      </c>
      <c r="D89" s="7"/>
      <c r="E89" s="8"/>
      <c r="F89" s="8"/>
      <c r="G89" s="8"/>
      <c r="H89" s="8"/>
      <c r="I89" s="8"/>
      <c r="J89" s="8"/>
      <c r="K89" s="8"/>
      <c r="L89" s="8"/>
      <c r="M89" s="8"/>
      <c r="N89" s="8"/>
      <c r="O89" s="8"/>
      <c r="P89" s="8"/>
      <c r="Q89" s="8"/>
      <c r="R89" s="8"/>
      <c r="S89" s="8"/>
      <c r="T89" s="9"/>
    </row>
    <row r="90" spans="2:20" ht="60" customHeight="1" thickTop="1" thickBot="1">
      <c r="B90" s="6"/>
      <c r="C90" s="21" t="s">
        <v>57</v>
      </c>
      <c r="D90" s="57"/>
      <c r="E90" s="167" t="s">
        <v>58</v>
      </c>
      <c r="F90" s="168"/>
      <c r="G90" s="168"/>
      <c r="H90" s="168"/>
      <c r="I90" s="168"/>
      <c r="J90" s="168"/>
      <c r="K90" s="8"/>
      <c r="L90" s="8"/>
      <c r="M90" s="28" t="s">
        <v>59</v>
      </c>
      <c r="N90" s="29"/>
      <c r="O90" s="62" t="s">
        <v>60</v>
      </c>
      <c r="P90" s="10"/>
      <c r="Q90" s="26" t="s">
        <v>61</v>
      </c>
      <c r="R90" s="27"/>
      <c r="S90" s="62" t="s">
        <v>62</v>
      </c>
      <c r="T90" s="9"/>
    </row>
    <row r="91" spans="2:20" ht="60" customHeight="1" thickTop="1" thickBot="1">
      <c r="B91" s="6"/>
      <c r="C91" s="22" t="s">
        <v>63</v>
      </c>
      <c r="D91" s="57"/>
      <c r="E91" s="167" t="s">
        <v>64</v>
      </c>
      <c r="F91" s="168"/>
      <c r="G91" s="168"/>
      <c r="H91" s="168"/>
      <c r="I91" s="168"/>
      <c r="J91" s="168"/>
      <c r="K91" s="8"/>
      <c r="L91" s="8"/>
      <c r="M91" s="30" t="s">
        <v>65</v>
      </c>
      <c r="N91" s="29"/>
      <c r="O91" s="62" t="s">
        <v>66</v>
      </c>
      <c r="P91" s="10"/>
      <c r="Q91" s="31" t="s">
        <v>67</v>
      </c>
      <c r="R91" s="27"/>
      <c r="S91" s="62" t="s">
        <v>68</v>
      </c>
      <c r="T91" s="9"/>
    </row>
    <row r="92" spans="2:20">
      <c r="B92" s="6"/>
      <c r="C92" s="8"/>
      <c r="D92" s="8"/>
      <c r="E92" s="8"/>
      <c r="F92" s="8"/>
      <c r="G92" s="8"/>
      <c r="H92" s="8"/>
      <c r="I92" s="8"/>
      <c r="J92" s="8"/>
      <c r="K92" s="8"/>
      <c r="L92" s="8"/>
      <c r="M92" s="8"/>
      <c r="N92" s="8"/>
      <c r="O92" s="8"/>
      <c r="P92" s="8"/>
      <c r="Q92" s="8"/>
      <c r="R92" s="8"/>
      <c r="S92" s="8"/>
      <c r="T92" s="9"/>
    </row>
    <row r="93" spans="2:20" ht="17" thickBot="1">
      <c r="B93" s="11"/>
      <c r="C93" s="12"/>
      <c r="D93" s="12"/>
      <c r="E93" s="12"/>
      <c r="F93" s="12"/>
      <c r="G93" s="12"/>
      <c r="H93" s="12"/>
      <c r="I93" s="12"/>
      <c r="J93" s="12"/>
      <c r="K93" s="12"/>
      <c r="L93" s="12"/>
      <c r="M93" s="12"/>
      <c r="N93" s="12"/>
      <c r="O93" s="12"/>
      <c r="P93" s="12"/>
      <c r="Q93" s="12"/>
      <c r="R93" s="12"/>
      <c r="S93" s="12"/>
      <c r="T93" s="13"/>
    </row>
    <row r="94" spans="2:20" ht="16" customHeight="1"/>
    <row r="95" spans="2:20" ht="89" customHeight="1">
      <c r="C95" s="20"/>
      <c r="D95" s="20"/>
    </row>
    <row r="97" spans="3:18" ht="20" customHeight="1"/>
    <row r="98" spans="3:18" ht="20" customHeight="1"/>
    <row r="99" spans="3:18" ht="20" customHeight="1"/>
    <row r="100" spans="3:18" ht="37">
      <c r="C100" s="2" t="s">
        <v>49</v>
      </c>
      <c r="D100" s="2"/>
    </row>
    <row r="101" spans="3:18" ht="22">
      <c r="C101" s="66" t="s">
        <v>55</v>
      </c>
      <c r="D101" s="67"/>
      <c r="E101" s="65">
        <f>COUNTIF(TabelScoresKwadranten[B:
Themategels aangekruisd?],"ja")</f>
        <v>0</v>
      </c>
    </row>
    <row r="106" spans="3:18" ht="67" customHeight="1"/>
    <row r="107" spans="3:18" ht="40" customHeight="1">
      <c r="D107" s="37"/>
      <c r="E107" s="172" t="s">
        <v>59</v>
      </c>
      <c r="F107" s="172"/>
      <c r="G107" s="172"/>
      <c r="H107" s="172"/>
      <c r="I107" s="172"/>
      <c r="J107" s="37"/>
      <c r="L107" s="39"/>
      <c r="M107" s="173" t="s">
        <v>61</v>
      </c>
      <c r="N107" s="173"/>
      <c r="O107" s="173"/>
      <c r="P107" s="173"/>
      <c r="Q107" s="173"/>
      <c r="R107" s="39"/>
    </row>
    <row r="108" spans="3:18" ht="20" customHeight="1">
      <c r="D108" s="36"/>
      <c r="E108" s="36"/>
      <c r="F108" s="36"/>
      <c r="G108" s="36"/>
      <c r="H108" s="36"/>
      <c r="I108" s="36"/>
      <c r="J108" s="36"/>
      <c r="L108" s="38"/>
      <c r="M108" s="38"/>
      <c r="N108" s="38"/>
      <c r="O108" s="38"/>
      <c r="P108" s="38"/>
      <c r="Q108" s="38"/>
      <c r="R108" s="38"/>
    </row>
    <row r="109" spans="3:18" ht="23" customHeight="1">
      <c r="D109" s="36"/>
      <c r="E109" s="47" t="e" vm="2">
        <v>#VALUE!</v>
      </c>
      <c r="F109" s="36"/>
      <c r="G109" s="47" t="e" vm="3">
        <v>#VALUE!</v>
      </c>
      <c r="H109" s="36"/>
      <c r="I109" s="47" t="e" vm="4">
        <v>#VALUE!</v>
      </c>
      <c r="J109" s="50"/>
      <c r="L109" s="38"/>
      <c r="M109" s="44" t="e" vm="2">
        <v>#VALUE!</v>
      </c>
      <c r="N109" s="38"/>
      <c r="O109" s="44" t="e" vm="3">
        <v>#VALUE!</v>
      </c>
      <c r="P109" s="38"/>
      <c r="Q109" s="44" t="e" vm="4">
        <v>#VALUE!</v>
      </c>
      <c r="R109" s="38"/>
    </row>
    <row r="110" spans="3:18" ht="33" customHeight="1">
      <c r="D110" s="36"/>
      <c r="E110" s="58" t="str">
        <f>IFERROR(GETPIVOTDATA("specialisme ",Draaitabellen!$A$16,"thema","1. Visie op ondersteuning","specialisme ","ja"),"")</f>
        <v/>
      </c>
      <c r="F110" s="48"/>
      <c r="G110" s="58" t="str">
        <f>IFERROR(GETPIVOTDATA("specialisme ",Draaitabellen!$A$16,"thema","2. Visie op kinderen en hun ouders","specialisme ","ja"),"")</f>
        <v/>
      </c>
      <c r="H110" s="48"/>
      <c r="I110" s="58" t="str">
        <f>IFERROR(GETPIVOTDATA("specialisme ",Draaitabellen!$A$16,"thema","3. Visie op onderwijsprofessionals","specialisme ","ja"),"")</f>
        <v/>
      </c>
      <c r="J110" s="51"/>
      <c r="L110" s="38"/>
      <c r="M110" s="60" t="str">
        <f>IFERROR(GETPIVOTDATA("(leer)gemeen-schap",Draaitabellen!$A$40,"thema","1. Visie op ondersteuning","(leer)gemeen-schap","ja"),"")</f>
        <v/>
      </c>
      <c r="N110" s="38"/>
      <c r="O110" s="60" t="str">
        <f>IFERROR(GETPIVOTDATA("(leer)gemeen-schap",Draaitabellen!$A$40,"thema","2. Visie op kinderen en hun ouders","(leer)gemeen-schap","ja"),"")</f>
        <v/>
      </c>
      <c r="P110" s="38"/>
      <c r="Q110" s="60" t="str">
        <f>IFERROR(GETPIVOTDATA("(leer)gemeen-schap",Draaitabellen!$A$40,"thema","3. Visie op onderwijsprofessionals","(leer)gemeen-schap","ja"),"")</f>
        <v/>
      </c>
      <c r="R110" s="38"/>
    </row>
    <row r="111" spans="3:18" ht="20" customHeight="1">
      <c r="D111" s="36"/>
      <c r="E111" s="49"/>
      <c r="F111" s="49"/>
      <c r="G111" s="49"/>
      <c r="H111" s="49"/>
      <c r="I111" s="49"/>
      <c r="J111" s="36"/>
      <c r="L111" s="38"/>
      <c r="M111" s="38"/>
      <c r="N111" s="38"/>
      <c r="O111" s="38"/>
      <c r="P111" s="38"/>
      <c r="Q111" s="38"/>
      <c r="R111" s="38"/>
    </row>
    <row r="112" spans="3:18" ht="25" customHeight="1">
      <c r="D112" s="36"/>
      <c r="E112" s="47" t="e" vm="5">
        <v>#VALUE!</v>
      </c>
      <c r="F112" s="36"/>
      <c r="G112" s="47" t="e" vm="6">
        <v>#VALUE!</v>
      </c>
      <c r="H112" s="36"/>
      <c r="I112" s="47" t="e" vm="7">
        <v>#VALUE!</v>
      </c>
      <c r="J112" s="50"/>
      <c r="L112" s="38"/>
      <c r="M112" s="44" t="e" vm="5">
        <v>#VALUE!</v>
      </c>
      <c r="N112" s="38"/>
      <c r="O112" s="44" t="e" vm="6">
        <v>#VALUE!</v>
      </c>
      <c r="P112" s="38"/>
      <c r="Q112" s="44" t="e" vm="7">
        <v>#VALUE!</v>
      </c>
      <c r="R112" s="38"/>
    </row>
    <row r="113" spans="4:18" ht="33" customHeight="1">
      <c r="D113" s="36"/>
      <c r="E113" s="58" t="str">
        <f>IFERROR(GETPIVOTDATA("specialisme ",Draaitabellen!$A$16,"thema","4. Samenspel tussen onderwijs, ondersteuning en zorg","specialisme ","ja"),"")</f>
        <v/>
      </c>
      <c r="F113" s="48"/>
      <c r="G113" s="58" t="str">
        <f>IFERROR(GETPIVOTDATA("specialisme ",Draaitabellen!$A$16,"thema","5. De rol van het samenwerkingsverband","specialisme ","ja"),"")</f>
        <v/>
      </c>
      <c r="H113" s="48"/>
      <c r="I113" s="58" t="str">
        <f>IFERROR(GETPIVOTDATA("specialisme ",Draaitabellen!$A$16,"thema","6. Kwaliteit, verantwoording en dialoog","specialisme ","ja"),"")</f>
        <v/>
      </c>
      <c r="J113" s="51"/>
      <c r="L113" s="38"/>
      <c r="M113" s="60" t="str">
        <f>IFERROR(GETPIVOTDATA("(leer)gemeen-schap",Draaitabellen!$A$40,"thema","4. Samenspel tussen onderwijs, ondersteuning en zorg","(leer)gemeen-schap","ja"),"")</f>
        <v/>
      </c>
      <c r="N113" s="38"/>
      <c r="O113" s="60" t="str">
        <f>IFERROR(GETPIVOTDATA("(leer)gemeen-schap",Draaitabellen!$A$40,"thema","5. De rol van het samenwerkingsverband","(leer)gemeen-schap","ja"),"")</f>
        <v/>
      </c>
      <c r="P113" s="38"/>
      <c r="Q113" s="60" t="str">
        <f>IFERROR(GETPIVOTDATA("(leer)gemeen-schap",Draaitabellen!$A$40,"thema","6. Kwaliteit, verantwoording en dialoog","(leer)gemeen-schap","ja"),"")</f>
        <v/>
      </c>
      <c r="R113" s="38"/>
    </row>
    <row r="114" spans="4:18" ht="20" customHeight="1">
      <c r="D114" s="36"/>
      <c r="E114" s="36"/>
      <c r="F114" s="36"/>
      <c r="G114" s="36"/>
      <c r="H114" s="36"/>
      <c r="I114" s="36"/>
      <c r="J114" s="36"/>
      <c r="L114" s="38"/>
      <c r="M114" s="38"/>
      <c r="N114" s="38"/>
      <c r="O114" s="38"/>
      <c r="P114" s="38"/>
      <c r="Q114" s="38"/>
      <c r="R114" s="38"/>
    </row>
    <row r="115" spans="4:18" ht="36" customHeight="1"/>
    <row r="116" spans="4:18" ht="40" customHeight="1"/>
    <row r="117" spans="4:18" ht="20" customHeight="1">
      <c r="D117" s="40"/>
      <c r="E117" s="40"/>
      <c r="F117" s="40"/>
      <c r="G117" s="40"/>
      <c r="H117" s="40"/>
      <c r="I117" s="40"/>
      <c r="J117" s="40"/>
      <c r="L117" s="42"/>
      <c r="M117" s="42"/>
      <c r="N117" s="42"/>
      <c r="O117" s="42"/>
      <c r="P117" s="42"/>
      <c r="Q117" s="42"/>
      <c r="R117" s="42"/>
    </row>
    <row r="118" spans="4:18" ht="25" customHeight="1">
      <c r="D118" s="40"/>
      <c r="E118" s="52" t="e" vm="2">
        <v>#VALUE!</v>
      </c>
      <c r="F118" s="40"/>
      <c r="G118" s="52" t="e" vm="3">
        <v>#VALUE!</v>
      </c>
      <c r="H118" s="40"/>
      <c r="I118" s="52" t="e" vm="4">
        <v>#VALUE!</v>
      </c>
      <c r="J118" s="53"/>
      <c r="L118" s="42"/>
      <c r="M118" s="45" t="e" vm="2">
        <v>#VALUE!</v>
      </c>
      <c r="N118" s="42"/>
      <c r="O118" s="45" t="e" vm="3">
        <v>#VALUE!</v>
      </c>
      <c r="P118" s="42"/>
      <c r="Q118" s="45" t="e" vm="4">
        <v>#VALUE!</v>
      </c>
      <c r="R118" s="42"/>
    </row>
    <row r="119" spans="4:18" ht="33" customHeight="1">
      <c r="D119" s="40"/>
      <c r="E119" s="59" t="str">
        <f>IFERROR(GETPIVOTDATA("individueel maatwerk",Draaitabellen!$A$24,"thema","1. Visie op ondersteuning","individueel maatwerk","ja"),"")</f>
        <v/>
      </c>
      <c r="F119" s="54"/>
      <c r="G119" s="59" t="str">
        <f>IFERROR(GETPIVOTDATA("individueel maatwerk",Draaitabellen!$A$24,"thema","2. Visie op kinderen en hun ouders","individueel maatwerk","ja"),"")</f>
        <v/>
      </c>
      <c r="H119" s="54"/>
      <c r="I119" s="59" t="str">
        <f>IFERROR(GETPIVOTDATA("individueel maatwerk",Draaitabellen!$A$24,"thema","3. Visie op onderwijsprofessionals","individueel maatwerk","ja"),"")</f>
        <v/>
      </c>
      <c r="J119" s="55"/>
      <c r="L119" s="42"/>
      <c r="M119" s="61" t="str">
        <f>IFERROR(GETPIVOTDATA("professio-nalisering",Draaitabellen!$A$32,"thema","1. Visie op ondersteuning","professio-nalisering","ja"),"")</f>
        <v/>
      </c>
      <c r="N119" s="42"/>
      <c r="O119" s="61" t="str">
        <f>IFERROR(GETPIVOTDATA("professio-nalisering",Draaitabellen!$A$32,"thema","2. Visie op kinderen en hun ouders","professio-nalisering","ja"),"")</f>
        <v/>
      </c>
      <c r="P119" s="42"/>
      <c r="Q119" s="61" t="str">
        <f>IFERROR(GETPIVOTDATA("professio-nalisering",Draaitabellen!$A$32,"thema","3. Visie op onderwijsprofessionals","professio-nalisering","ja"),"")</f>
        <v/>
      </c>
      <c r="R119" s="42"/>
    </row>
    <row r="120" spans="4:18" ht="21" customHeight="1">
      <c r="D120" s="40"/>
      <c r="E120" s="56"/>
      <c r="F120" s="56"/>
      <c r="G120" s="56"/>
      <c r="H120" s="56"/>
      <c r="I120" s="56"/>
      <c r="J120" s="40"/>
      <c r="L120" s="42"/>
      <c r="M120" s="42"/>
      <c r="N120" s="42"/>
      <c r="O120" s="42"/>
      <c r="P120" s="42"/>
      <c r="Q120" s="42"/>
      <c r="R120" s="42"/>
    </row>
    <row r="121" spans="4:18" ht="25" customHeight="1">
      <c r="D121" s="40"/>
      <c r="E121" s="52" t="e" vm="5">
        <v>#VALUE!</v>
      </c>
      <c r="F121" s="40"/>
      <c r="G121" s="52" t="e" vm="6">
        <v>#VALUE!</v>
      </c>
      <c r="H121" s="40"/>
      <c r="I121" s="52" t="e" vm="7">
        <v>#VALUE!</v>
      </c>
      <c r="J121" s="53"/>
      <c r="L121" s="42"/>
      <c r="M121" s="45" t="e" vm="5">
        <v>#VALUE!</v>
      </c>
      <c r="N121" s="42"/>
      <c r="O121" s="45" t="e" vm="6">
        <v>#VALUE!</v>
      </c>
      <c r="P121" s="42"/>
      <c r="Q121" s="45" t="e" vm="7">
        <v>#VALUE!</v>
      </c>
      <c r="R121" s="42"/>
    </row>
    <row r="122" spans="4:18" ht="33" customHeight="1">
      <c r="D122" s="40"/>
      <c r="E122" s="59" t="str">
        <f>IFERROR(GETPIVOTDATA("individueel maatwerk",Draaitabellen!$A$24,"thema","4. Samenspel tussen onderwijs, ondersteuning en zorg","individueel maatwerk","ja"),"")</f>
        <v/>
      </c>
      <c r="F122" s="54"/>
      <c r="G122" s="59" t="str">
        <f>IFERROR(GETPIVOTDATA("individueel maatwerk",Draaitabellen!$A$24,"thema","5. De rol van het samenwerkingsverband","individueel maatwerk","ja"),"")</f>
        <v/>
      </c>
      <c r="H122" s="54"/>
      <c r="I122" s="59" t="str">
        <f>IFERROR(GETPIVOTDATA("individueel maatwerk",Draaitabellen!$A$24,"thema","6. Kwaliteit, verantwoording en dialoog","individueel maatwerk","ja"),"")</f>
        <v/>
      </c>
      <c r="J122" s="55"/>
      <c r="L122" s="42"/>
      <c r="M122" s="61" t="str">
        <f>IFERROR(GETPIVOTDATA("professio-nalisering",Draaitabellen!$A$32,"thema","4. Samenspel tussen onderwijs, ondersteuning en zorg","professio-nalisering","ja"),"")</f>
        <v/>
      </c>
      <c r="N122" s="42"/>
      <c r="O122" s="61" t="str">
        <f>IFERROR(GETPIVOTDATA("professio-nalisering",Draaitabellen!$A$32,"thema","5. De rol van het samenwerkingsverband","professio-nalisering","ja"),"")</f>
        <v/>
      </c>
      <c r="P122" s="42"/>
      <c r="Q122" s="61" t="str">
        <f>IFERROR(GETPIVOTDATA("professio-nalisering",Draaitabellen!$A$32,"thema","6. Kwaliteit, verantwoording en dialoog","professio-nalisering","ja"),"")</f>
        <v/>
      </c>
      <c r="R122" s="42"/>
    </row>
    <row r="123" spans="4:18" ht="22" customHeight="1">
      <c r="D123" s="40"/>
      <c r="E123" s="54"/>
      <c r="F123" s="54"/>
      <c r="G123" s="54"/>
      <c r="H123" s="54"/>
      <c r="I123" s="54"/>
      <c r="J123" s="55"/>
      <c r="L123" s="42"/>
      <c r="M123" s="46"/>
      <c r="N123" s="42"/>
      <c r="O123" s="46"/>
      <c r="P123" s="42"/>
      <c r="Q123" s="46"/>
      <c r="R123" s="42"/>
    </row>
    <row r="124" spans="4:18" ht="39" customHeight="1">
      <c r="D124" s="41"/>
      <c r="E124" s="174" t="s">
        <v>69</v>
      </c>
      <c r="F124" s="174"/>
      <c r="G124" s="174"/>
      <c r="H124" s="174"/>
      <c r="I124" s="174"/>
      <c r="J124" s="41"/>
      <c r="L124" s="43"/>
      <c r="M124" s="175" t="s">
        <v>67</v>
      </c>
      <c r="N124" s="175"/>
      <c r="O124" s="175"/>
      <c r="P124" s="175"/>
      <c r="Q124" s="175"/>
      <c r="R124" s="43"/>
    </row>
    <row r="130" spans="2:20" ht="101" customHeight="1" thickBot="1"/>
    <row r="131" spans="2:20">
      <c r="B131" s="4"/>
      <c r="C131" s="3"/>
      <c r="D131" s="3"/>
      <c r="E131" s="3"/>
      <c r="F131" s="3"/>
      <c r="G131" s="3"/>
      <c r="H131" s="3"/>
      <c r="I131" s="3"/>
      <c r="J131" s="3"/>
      <c r="K131" s="3"/>
      <c r="L131" s="3"/>
      <c r="M131" s="3"/>
      <c r="N131" s="3"/>
      <c r="O131" s="3"/>
      <c r="P131" s="3"/>
      <c r="Q131" s="3"/>
      <c r="R131" s="3"/>
      <c r="S131" s="3"/>
      <c r="T131" s="5"/>
    </row>
    <row r="132" spans="2:20">
      <c r="B132" s="6"/>
      <c r="C132" s="32" t="s">
        <v>56</v>
      </c>
      <c r="D132" s="32"/>
      <c r="E132" s="8"/>
      <c r="F132" s="8"/>
      <c r="G132" s="8"/>
      <c r="H132" s="8"/>
      <c r="I132" s="8"/>
      <c r="J132" s="8"/>
      <c r="K132" s="8"/>
      <c r="L132" s="8"/>
      <c r="M132" s="8"/>
      <c r="N132" s="8"/>
      <c r="O132" s="8"/>
      <c r="P132" s="8"/>
      <c r="Q132" s="8"/>
      <c r="R132" s="8"/>
      <c r="S132" s="8"/>
      <c r="T132" s="9"/>
    </row>
    <row r="133" spans="2:20" ht="122" customHeight="1">
      <c r="B133" s="6"/>
      <c r="C133" s="155" t="s">
        <v>70</v>
      </c>
      <c r="D133" s="155"/>
      <c r="E133" s="155"/>
      <c r="F133" s="155"/>
      <c r="G133" s="155"/>
      <c r="H133" s="155"/>
      <c r="I133" s="155"/>
      <c r="J133" s="155"/>
      <c r="K133" s="8"/>
      <c r="L133" s="8"/>
      <c r="M133" s="169"/>
      <c r="N133" s="170"/>
      <c r="O133" s="170"/>
      <c r="P133" s="170"/>
      <c r="Q133" s="170"/>
      <c r="R133" s="170"/>
      <c r="S133" s="171"/>
      <c r="T133" s="9"/>
    </row>
    <row r="134" spans="2:20">
      <c r="B134" s="6"/>
      <c r="C134" s="8"/>
      <c r="D134" s="8"/>
      <c r="E134" s="8"/>
      <c r="F134" s="8"/>
      <c r="G134" s="8"/>
      <c r="H134" s="8"/>
      <c r="I134" s="8"/>
      <c r="J134" s="8"/>
      <c r="K134" s="8"/>
      <c r="L134" s="8"/>
      <c r="M134" s="8"/>
      <c r="N134" s="8"/>
      <c r="O134" s="8"/>
      <c r="P134" s="8"/>
      <c r="Q134" s="8"/>
      <c r="R134" s="8"/>
      <c r="S134" s="8"/>
      <c r="T134" s="9"/>
    </row>
    <row r="135" spans="2:20" ht="17" thickBot="1">
      <c r="B135" s="11"/>
      <c r="C135" s="12"/>
      <c r="D135" s="12"/>
      <c r="E135" s="12"/>
      <c r="F135" s="12"/>
      <c r="G135" s="12"/>
      <c r="H135" s="12"/>
      <c r="I135" s="12"/>
      <c r="J135" s="12"/>
      <c r="K135" s="12"/>
      <c r="L135" s="12"/>
      <c r="M135" s="12"/>
      <c r="N135" s="12"/>
      <c r="O135" s="12"/>
      <c r="P135" s="12"/>
      <c r="Q135" s="12"/>
      <c r="R135" s="12"/>
      <c r="S135" s="12"/>
      <c r="T135" s="13"/>
    </row>
    <row r="137" spans="2:20" ht="55" customHeight="1"/>
    <row r="144" spans="2:20" ht="20" customHeight="1"/>
    <row r="145" spans="2:18" ht="20" customHeight="1"/>
    <row r="146" spans="2:18" ht="20" customHeight="1"/>
    <row r="147" spans="2:18" ht="37">
      <c r="C147" s="2" t="s">
        <v>71</v>
      </c>
      <c r="D147" s="2"/>
    </row>
    <row r="148" spans="2:18" ht="25" customHeight="1">
      <c r="C148" s="70" t="s">
        <v>72</v>
      </c>
      <c r="D148" s="2"/>
    </row>
    <row r="149" spans="2:18" ht="22">
      <c r="C149" s="63" t="s">
        <v>73</v>
      </c>
      <c r="D149" s="24"/>
      <c r="E149" s="64">
        <f>COUNTIF(TabelScoresKwadranten[C:
1 of meer acties ingevuld?],"ja")</f>
        <v>0</v>
      </c>
    </row>
    <row r="150" spans="2:18" ht="22">
      <c r="C150" s="63"/>
      <c r="D150" s="24"/>
      <c r="E150" s="64"/>
    </row>
    <row r="152" spans="2:18">
      <c r="C152" s="35" t="s">
        <v>74</v>
      </c>
    </row>
    <row r="154" spans="2:18" ht="17" thickBot="1">
      <c r="B154" s="8"/>
      <c r="C154" s="8"/>
      <c r="D154" s="8"/>
      <c r="E154" s="8"/>
      <c r="F154" s="8"/>
      <c r="G154" s="8"/>
      <c r="H154" s="8"/>
      <c r="J154" s="8"/>
      <c r="K154" s="8"/>
      <c r="L154" s="8"/>
      <c r="M154" s="8"/>
      <c r="N154" s="8"/>
      <c r="O154" s="8"/>
      <c r="P154" s="8"/>
      <c r="Q154" s="8"/>
      <c r="R154" s="8"/>
    </row>
    <row r="155" spans="2:18" ht="409" customHeight="1">
      <c r="B155" s="8"/>
      <c r="C155" s="157"/>
      <c r="D155" s="158"/>
      <c r="E155" s="158"/>
      <c r="F155" s="158"/>
      <c r="G155" s="159"/>
      <c r="H155" s="68"/>
      <c r="I155" s="69"/>
      <c r="J155" s="68"/>
      <c r="K155" s="157"/>
      <c r="L155" s="158"/>
      <c r="M155" s="158"/>
      <c r="N155" s="158"/>
      <c r="O155" s="158"/>
      <c r="P155" s="158"/>
      <c r="Q155" s="159"/>
      <c r="R155" s="8"/>
    </row>
    <row r="156" spans="2:18" ht="409" customHeight="1" thickBot="1">
      <c r="B156" s="8"/>
      <c r="C156" s="160"/>
      <c r="D156" s="161"/>
      <c r="E156" s="161"/>
      <c r="F156" s="161"/>
      <c r="G156" s="162"/>
      <c r="H156" s="68"/>
      <c r="I156" s="69"/>
      <c r="J156" s="68"/>
      <c r="K156" s="163"/>
      <c r="L156" s="164"/>
      <c r="M156" s="164"/>
      <c r="N156" s="164"/>
      <c r="O156" s="164"/>
      <c r="P156" s="164"/>
      <c r="Q156" s="165"/>
      <c r="R156" s="8"/>
    </row>
    <row r="157" spans="2:18" ht="18" customHeight="1" thickBot="1">
      <c r="B157" s="8"/>
      <c r="C157" s="68"/>
      <c r="D157" s="68"/>
      <c r="E157" s="68"/>
      <c r="F157" s="68"/>
      <c r="G157" s="68"/>
      <c r="H157" s="68"/>
      <c r="I157" s="69"/>
      <c r="J157" s="68"/>
      <c r="K157" s="160"/>
      <c r="L157" s="161"/>
      <c r="M157" s="161"/>
      <c r="N157" s="161"/>
      <c r="O157" s="161"/>
      <c r="P157" s="161"/>
      <c r="Q157" s="162"/>
      <c r="R157" s="8"/>
    </row>
    <row r="160" spans="2:18" ht="30" customHeight="1"/>
    <row r="170" spans="3:21" ht="20" customHeight="1"/>
    <row r="171" spans="3:21" ht="20" customHeight="1"/>
    <row r="172" spans="3:21" ht="20" customHeight="1"/>
    <row r="173" spans="3:21" ht="37">
      <c r="C173" s="2" t="s">
        <v>51</v>
      </c>
      <c r="D173" s="2"/>
      <c r="E173" s="2"/>
      <c r="F173" s="2"/>
      <c r="G173" s="2"/>
      <c r="H173" s="2"/>
      <c r="I173" s="2"/>
      <c r="J173" s="2"/>
      <c r="K173" s="35"/>
      <c r="L173" s="35"/>
      <c r="M173" s="35"/>
      <c r="N173" s="35"/>
      <c r="O173" s="35"/>
      <c r="P173" s="35"/>
      <c r="Q173" s="35"/>
      <c r="R173" s="35"/>
      <c r="S173" s="35"/>
      <c r="T173" s="35"/>
      <c r="U173" s="35"/>
    </row>
    <row r="174" spans="3:21" ht="25" customHeight="1">
      <c r="C174" s="70" t="s">
        <v>75</v>
      </c>
      <c r="D174" s="2"/>
      <c r="E174" s="2"/>
      <c r="F174" s="2"/>
      <c r="G174" s="2"/>
      <c r="H174" s="2"/>
      <c r="I174" s="2"/>
      <c r="J174" s="2"/>
      <c r="K174" s="35"/>
      <c r="L174" s="35"/>
      <c r="M174" s="35"/>
      <c r="N174" s="35"/>
      <c r="O174" s="35"/>
      <c r="P174" s="35"/>
      <c r="Q174" s="35"/>
      <c r="R174" s="35"/>
      <c r="S174" s="35"/>
      <c r="T174" s="35"/>
      <c r="U174" s="35"/>
    </row>
    <row r="175" spans="3:21" ht="22">
      <c r="C175" s="63" t="s">
        <v>73</v>
      </c>
      <c r="D175" s="24"/>
      <c r="E175" s="64">
        <f>COUNTIF(TabelScoresKwadranten[D:
Shout-out ingevuld?],"ja")</f>
        <v>0</v>
      </c>
      <c r="F175" s="35"/>
      <c r="G175" s="35"/>
      <c r="H175" s="35"/>
      <c r="I175" s="35"/>
      <c r="J175" s="35"/>
      <c r="K175" s="35"/>
      <c r="L175" s="35"/>
      <c r="M175" s="35"/>
      <c r="N175" s="35"/>
      <c r="O175" s="35"/>
      <c r="P175" s="35"/>
      <c r="Q175" s="35"/>
      <c r="R175" s="35"/>
      <c r="S175" s="35"/>
      <c r="T175" s="35"/>
      <c r="U175" s="35"/>
    </row>
    <row r="176" spans="3:21" ht="22">
      <c r="C176" s="63"/>
      <c r="D176" s="24"/>
      <c r="E176" s="64"/>
      <c r="F176" s="35"/>
      <c r="G176" s="35"/>
      <c r="H176" s="35"/>
      <c r="I176" s="35"/>
      <c r="J176" s="35"/>
      <c r="K176" s="35"/>
      <c r="L176" s="35"/>
      <c r="M176" s="35"/>
      <c r="N176" s="35"/>
      <c r="O176" s="35"/>
      <c r="P176" s="35"/>
      <c r="Q176" s="35"/>
      <c r="R176" s="35"/>
      <c r="S176" s="35"/>
      <c r="T176" s="35"/>
      <c r="U176" s="35"/>
    </row>
    <row r="177" spans="2:21">
      <c r="C177" s="35"/>
      <c r="D177" s="35"/>
      <c r="E177" s="35"/>
      <c r="F177" s="35"/>
      <c r="G177" s="35"/>
      <c r="H177" s="35"/>
      <c r="I177" s="35"/>
      <c r="J177" s="35"/>
      <c r="K177" s="35"/>
      <c r="L177" s="35"/>
      <c r="M177" s="35"/>
      <c r="N177" s="35"/>
      <c r="O177" s="35"/>
      <c r="P177" s="35"/>
      <c r="Q177" s="35"/>
      <c r="R177" s="35"/>
      <c r="S177" s="35"/>
      <c r="T177" s="35"/>
      <c r="U177" s="35"/>
    </row>
    <row r="178" spans="2:21">
      <c r="C178" s="35" t="s">
        <v>74</v>
      </c>
      <c r="D178" s="35"/>
      <c r="E178" s="35"/>
      <c r="F178" s="35"/>
      <c r="G178" s="35"/>
      <c r="H178" s="35"/>
      <c r="I178" s="35"/>
      <c r="J178" s="35"/>
      <c r="K178" s="35"/>
      <c r="L178" s="35"/>
      <c r="M178" s="35"/>
      <c r="N178" s="35"/>
      <c r="O178" s="35"/>
      <c r="P178" s="35"/>
      <c r="Q178" s="35"/>
      <c r="R178" s="35"/>
      <c r="S178" s="35"/>
      <c r="T178" s="35"/>
      <c r="U178" s="35"/>
    </row>
    <row r="180" spans="2:21" ht="17" thickBot="1">
      <c r="B180" s="8"/>
      <c r="C180" s="8"/>
      <c r="D180" s="8"/>
      <c r="E180" s="8"/>
      <c r="F180" s="8"/>
      <c r="G180" s="8"/>
      <c r="H180" s="8"/>
      <c r="J180" s="8"/>
      <c r="K180" s="8"/>
      <c r="L180" s="8"/>
      <c r="M180" s="8"/>
      <c r="N180" s="8"/>
      <c r="O180" s="8"/>
      <c r="P180" s="8"/>
      <c r="Q180" s="8"/>
      <c r="R180" s="8"/>
    </row>
    <row r="181" spans="2:21" ht="409" customHeight="1">
      <c r="B181" s="8"/>
      <c r="C181" s="157"/>
      <c r="D181" s="158"/>
      <c r="E181" s="158"/>
      <c r="F181" s="158"/>
      <c r="G181" s="159"/>
      <c r="H181" s="68"/>
      <c r="I181" s="69"/>
      <c r="J181" s="68"/>
      <c r="K181" s="157"/>
      <c r="L181" s="158"/>
      <c r="M181" s="158"/>
      <c r="N181" s="158"/>
      <c r="O181" s="158"/>
      <c r="P181" s="158"/>
      <c r="Q181" s="159"/>
      <c r="R181" s="8"/>
    </row>
    <row r="182" spans="2:21" ht="409" customHeight="1" thickBot="1">
      <c r="B182" s="8"/>
      <c r="C182" s="160"/>
      <c r="D182" s="161"/>
      <c r="E182" s="161"/>
      <c r="F182" s="161"/>
      <c r="G182" s="162"/>
      <c r="H182" s="68"/>
      <c r="I182" s="69"/>
      <c r="J182" s="68"/>
      <c r="K182" s="160"/>
      <c r="L182" s="161"/>
      <c r="M182" s="161"/>
      <c r="N182" s="161"/>
      <c r="O182" s="161"/>
      <c r="P182" s="161"/>
      <c r="Q182" s="162"/>
      <c r="R182" s="8"/>
    </row>
    <row r="183" spans="2:21">
      <c r="B183" s="8"/>
      <c r="C183" s="8"/>
      <c r="D183" s="8"/>
      <c r="E183" s="8"/>
      <c r="F183" s="8"/>
      <c r="G183" s="8"/>
      <c r="H183" s="8"/>
      <c r="J183" s="8"/>
      <c r="K183" s="8"/>
      <c r="L183" s="8"/>
      <c r="M183" s="8"/>
      <c r="N183" s="8"/>
      <c r="O183" s="8"/>
      <c r="P183" s="8"/>
      <c r="Q183" s="8"/>
      <c r="R183" s="8"/>
    </row>
    <row r="185" spans="2:21" ht="30" customHeight="1"/>
    <row r="198" spans="3:21" ht="20" customHeight="1"/>
    <row r="199" spans="3:21" ht="20" customHeight="1"/>
    <row r="200" spans="3:21" ht="20" customHeight="1"/>
    <row r="201" spans="3:21" ht="37">
      <c r="C201" s="2" t="s">
        <v>52</v>
      </c>
      <c r="D201" s="2"/>
      <c r="E201" s="2"/>
      <c r="F201" s="2"/>
      <c r="G201" s="2"/>
      <c r="H201" s="2"/>
      <c r="I201" s="2"/>
      <c r="J201" s="2"/>
      <c r="K201" s="35"/>
      <c r="L201" s="35"/>
      <c r="M201" s="35"/>
      <c r="N201" s="35"/>
      <c r="O201" s="35"/>
      <c r="P201" s="35"/>
      <c r="Q201" s="35"/>
      <c r="R201" s="35"/>
      <c r="S201" s="35"/>
      <c r="T201" s="35"/>
      <c r="U201" s="35"/>
    </row>
    <row r="202" spans="3:21" ht="22">
      <c r="C202" s="24"/>
      <c r="D202" s="24"/>
      <c r="E202" s="24"/>
      <c r="F202" s="35"/>
      <c r="G202" s="35"/>
      <c r="H202" s="35"/>
      <c r="I202" s="35"/>
      <c r="J202" s="35"/>
      <c r="K202" s="35"/>
      <c r="L202" s="35"/>
      <c r="M202" s="35"/>
      <c r="N202" s="35"/>
      <c r="O202" s="35"/>
      <c r="P202" s="35"/>
      <c r="Q202" s="35"/>
      <c r="R202" s="35"/>
      <c r="S202" s="35"/>
      <c r="T202" s="35"/>
      <c r="U202" s="35"/>
    </row>
    <row r="203" spans="3:21">
      <c r="C203" s="35"/>
      <c r="D203" s="35"/>
      <c r="E203" s="35"/>
      <c r="F203" s="35"/>
      <c r="G203" s="35"/>
      <c r="H203" s="35"/>
      <c r="I203" s="35"/>
      <c r="J203" s="35"/>
      <c r="K203" s="35"/>
      <c r="L203" s="35"/>
      <c r="M203" s="35"/>
      <c r="N203" s="35"/>
      <c r="O203" s="35"/>
      <c r="P203" s="35"/>
      <c r="Q203" s="35"/>
      <c r="R203" s="35"/>
      <c r="S203" s="35"/>
      <c r="T203" s="35"/>
      <c r="U203" s="35"/>
    </row>
    <row r="204" spans="3:21">
      <c r="C204" s="35"/>
      <c r="D204" s="35"/>
      <c r="E204" s="35"/>
      <c r="F204" s="35"/>
      <c r="G204" s="35"/>
      <c r="H204" s="35"/>
      <c r="I204" s="35"/>
      <c r="J204" s="35"/>
      <c r="K204" s="35"/>
      <c r="L204" s="35"/>
      <c r="M204" s="35"/>
      <c r="N204" s="35"/>
      <c r="O204" s="35"/>
      <c r="P204" s="35"/>
      <c r="Q204" s="35"/>
      <c r="R204" s="35"/>
      <c r="S204" s="35"/>
      <c r="T204" s="35"/>
      <c r="U204" s="35"/>
    </row>
    <row r="270" spans="3:21" ht="51" customHeight="1">
      <c r="C270" s="2"/>
      <c r="D270" s="2"/>
      <c r="E270" s="2"/>
      <c r="F270" s="2"/>
      <c r="G270" s="2"/>
      <c r="H270" s="2"/>
      <c r="I270" s="2"/>
      <c r="J270" s="2"/>
      <c r="K270" s="35"/>
      <c r="L270" s="35"/>
      <c r="M270" s="35"/>
      <c r="N270" s="35"/>
      <c r="O270" s="35"/>
      <c r="P270" s="35"/>
      <c r="Q270" s="35"/>
      <c r="R270" s="35"/>
      <c r="S270" s="35"/>
      <c r="T270" s="35"/>
      <c r="U270" s="35"/>
    </row>
    <row r="271" spans="3:21" ht="22">
      <c r="C271" s="35"/>
      <c r="D271" s="24"/>
      <c r="E271" s="24"/>
      <c r="F271" s="35"/>
      <c r="G271" s="35"/>
      <c r="H271" s="35"/>
      <c r="I271" s="35"/>
      <c r="J271" s="35"/>
      <c r="K271" s="35"/>
      <c r="L271" s="35"/>
      <c r="M271" s="35"/>
      <c r="N271" s="35"/>
      <c r="O271" s="35"/>
      <c r="P271" s="35"/>
      <c r="Q271" s="35"/>
      <c r="R271" s="35"/>
      <c r="S271" s="35"/>
      <c r="T271" s="35"/>
      <c r="U271" s="35"/>
    </row>
    <row r="272" spans="3:21">
      <c r="D272" s="35"/>
      <c r="E272" s="35"/>
      <c r="F272" s="35"/>
      <c r="G272" s="35"/>
      <c r="H272" s="35"/>
      <c r="I272" s="35"/>
      <c r="J272" s="35"/>
      <c r="K272" s="35"/>
      <c r="L272" s="35"/>
      <c r="M272" s="35"/>
      <c r="N272" s="35"/>
      <c r="O272" s="35"/>
      <c r="P272" s="35"/>
      <c r="Q272" s="35"/>
      <c r="R272" s="35"/>
      <c r="S272" s="35"/>
      <c r="T272" s="35"/>
      <c r="U272" s="35"/>
    </row>
    <row r="273" spans="3:3" ht="20" customHeight="1"/>
    <row r="274" spans="3:3" ht="20" customHeight="1"/>
    <row r="275" spans="3:3" ht="20" customHeight="1"/>
    <row r="276" spans="3:3" ht="37">
      <c r="C276" s="2" t="s">
        <v>53</v>
      </c>
    </row>
    <row r="351" ht="20" customHeight="1"/>
    <row r="352" ht="20" customHeight="1"/>
    <row r="353" ht="20" customHeight="1"/>
    <row r="419" spans="3:3" ht="152" customHeight="1"/>
    <row r="421" spans="3:3" ht="20" customHeight="1"/>
    <row r="422" spans="3:3" ht="20" customHeight="1"/>
    <row r="423" spans="3:3" ht="20" customHeight="1"/>
    <row r="424" spans="3:3" ht="37">
      <c r="C424" s="2" t="s">
        <v>54</v>
      </c>
    </row>
    <row r="494" ht="23" customHeight="1"/>
    <row r="498" ht="20" customHeight="1"/>
    <row r="499" ht="20" customHeight="1"/>
    <row r="500" ht="20" customHeight="1"/>
  </sheetData>
  <sheetProtection algorithmName="SHA-512" hashValue="xkG4ywvGZANY2xYaLU/6/EZZRJN+Dso7J37+NkVEpipJ4LLvRzW9ZIyb1kh8UIpcKiXLyLQgvsAvnehfrYY7MA==" saltValue="H1u34115RY7zEmQUn4anLQ==" spinCount="100000" sheet="1" objects="1" scenarios="1" pivotTables="0"/>
  <mergeCells count="17">
    <mergeCell ref="C181:G182"/>
    <mergeCell ref="K181:Q182"/>
    <mergeCell ref="E17:O17"/>
    <mergeCell ref="E18:O18"/>
    <mergeCell ref="E19:O19"/>
    <mergeCell ref="E91:J91"/>
    <mergeCell ref="E90:J90"/>
    <mergeCell ref="M133:S133"/>
    <mergeCell ref="E107:I107"/>
    <mergeCell ref="M107:Q107"/>
    <mergeCell ref="E124:I124"/>
    <mergeCell ref="M124:Q124"/>
    <mergeCell ref="C133:J133"/>
    <mergeCell ref="E16:O16"/>
    <mergeCell ref="C155:G156"/>
    <mergeCell ref="K155:Q157"/>
    <mergeCell ref="E20:O21"/>
  </mergeCells>
  <conditionalFormatting sqref="E110 G110 I110 E113 G113 I113">
    <cfRule type="cellIs" dxfId="14" priority="5" operator="equal">
      <formula>0</formula>
    </cfRule>
    <cfRule type="cellIs" dxfId="13" priority="8" operator="between">
      <formula>0.5</formula>
      <formula>101</formula>
    </cfRule>
  </conditionalFormatting>
  <conditionalFormatting sqref="E119 G119 I119 E122 G122 I122">
    <cfRule type="cellIs" dxfId="12" priority="3" operator="equal">
      <formula>0</formula>
    </cfRule>
    <cfRule type="cellIs" dxfId="11" priority="7" operator="between">
      <formula>0.5</formula>
      <formula>101</formula>
    </cfRule>
  </conditionalFormatting>
  <conditionalFormatting sqref="M109 O109 Q109 M112 O112 Q112">
    <cfRule type="expression" dxfId="10" priority="11">
      <formula>INDIRECT(_xludf.ADDRESS(_xludf.ROW()+1,_xludf.COLUMN()))&gt;0</formula>
    </cfRule>
  </conditionalFormatting>
  <conditionalFormatting sqref="M110 O110 Q110 M113 O113 Q113">
    <cfRule type="cellIs" dxfId="9" priority="4" operator="equal">
      <formula>0</formula>
    </cfRule>
    <cfRule type="cellIs" dxfId="8" priority="10" operator="between">
      <formula>0.5</formula>
      <formula>101</formula>
    </cfRule>
  </conditionalFormatting>
  <conditionalFormatting sqref="M119 O119 Q119 M122 O122 Q122">
    <cfRule type="cellIs" dxfId="7" priority="1" operator="equal">
      <formula>0</formula>
    </cfRule>
    <cfRule type="cellIs" dxfId="6" priority="9" operator="between">
      <formula>0.5</formula>
      <formula>101</formula>
    </cfRule>
  </conditionalFormatting>
  <dataValidations disablePrompts="1" count="1">
    <dataValidation type="list" allowBlank="1" showInputMessage="1" showErrorMessage="1" sqref="E15" xr:uid="{5DE4A52D-0FDB-49D5-B490-5A27DF4F5F4D}">
      <formula1>"Schoolteams,Bestuur en schoolleiding"</formula1>
    </dataValidation>
  </dataValidations>
  <printOptions horizontalCentered="1"/>
  <pageMargins left="0.25" right="0.25" top="0.75" bottom="0.75" header="0.3" footer="0.3"/>
  <pageSetup paperSize="8" scale="61" fitToHeight="10" orientation="landscape" horizontalDpi="0" verticalDpi="0" r:id="rId1"/>
  <headerFooter>
    <oddFooter>&amp;LRapportagedatum: &amp;D &amp;CPagina &amp;P&amp;R© Instituut voor Inclusief Onderwijs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D9F8-E514-4D44-B2F4-3B0F28D66CB6}">
  <dimension ref="A1:X101"/>
  <sheetViews>
    <sheetView showGridLines="0" workbookViewId="0">
      <pane xSplit="1" ySplit="1" topLeftCell="B2" activePane="bottomRight" state="frozen"/>
      <selection pane="topRight" activeCell="D43" sqref="D43"/>
      <selection pane="bottomLeft" activeCell="D43" sqref="D43"/>
      <selection pane="bottomRight" activeCell="B2" sqref="B2"/>
    </sheetView>
  </sheetViews>
  <sheetFormatPr baseColWidth="10" defaultColWidth="10.83203125" defaultRowHeight="17"/>
  <cols>
    <col min="1" max="1" width="16.6640625" style="1" customWidth="1"/>
    <col min="2" max="2" width="31.6640625" style="1" customWidth="1"/>
    <col min="3" max="3" width="21.83203125" style="1" customWidth="1"/>
    <col min="4" max="4" width="21" style="1" customWidth="1"/>
    <col min="5" max="10" width="21.83203125" style="1" customWidth="1"/>
    <col min="11" max="14" width="16.83203125" style="1" customWidth="1"/>
    <col min="15" max="22" width="25.5" style="1" hidden="1" customWidth="1"/>
    <col min="23" max="23" width="15" style="1" hidden="1" customWidth="1"/>
    <col min="24" max="24" width="16.6640625" style="1" hidden="1" customWidth="1"/>
    <col min="25" max="16384" width="10.83203125" style="1"/>
  </cols>
  <sheetData>
    <row r="1" spans="1:24" ht="72">
      <c r="A1" s="138" t="s">
        <v>76</v>
      </c>
      <c r="B1" s="138" t="s">
        <v>77</v>
      </c>
      <c r="C1" s="109" t="s">
        <v>78</v>
      </c>
      <c r="D1" s="75" t="s">
        <v>79</v>
      </c>
      <c r="E1" s="107" t="s">
        <v>80</v>
      </c>
      <c r="F1" s="113" t="s">
        <v>81</v>
      </c>
      <c r="G1" s="108" t="s">
        <v>82</v>
      </c>
      <c r="H1" s="115" t="s">
        <v>83</v>
      </c>
      <c r="I1" s="110" t="s">
        <v>84</v>
      </c>
      <c r="J1" s="117" t="s">
        <v>85</v>
      </c>
      <c r="K1" s="111" t="s">
        <v>86</v>
      </c>
      <c r="L1" s="111" t="s">
        <v>87</v>
      </c>
      <c r="M1" s="111" t="s">
        <v>88</v>
      </c>
      <c r="N1" s="121" t="s">
        <v>89</v>
      </c>
      <c r="O1" s="75" t="s">
        <v>90</v>
      </c>
      <c r="P1" s="75" t="s">
        <v>91</v>
      </c>
      <c r="Q1" s="76" t="s">
        <v>92</v>
      </c>
      <c r="R1" s="76" t="s">
        <v>93</v>
      </c>
      <c r="S1" s="77" t="s">
        <v>94</v>
      </c>
      <c r="T1" s="77" t="s">
        <v>95</v>
      </c>
      <c r="U1" s="78" t="s">
        <v>96</v>
      </c>
      <c r="V1" s="78" t="s">
        <v>97</v>
      </c>
      <c r="W1" s="73" t="s">
        <v>98</v>
      </c>
      <c r="X1" s="73" t="s">
        <v>99</v>
      </c>
    </row>
    <row r="2" spans="1:24">
      <c r="A2" s="80">
        <v>1</v>
      </c>
      <c r="B2" s="152"/>
      <c r="C2" s="80"/>
      <c r="D2" s="112"/>
      <c r="E2" s="79"/>
      <c r="F2" s="114"/>
      <c r="G2" s="79"/>
      <c r="H2" s="116"/>
      <c r="I2" s="79"/>
      <c r="J2" s="118"/>
      <c r="K2" s="81"/>
      <c r="L2" s="120"/>
      <c r="M2" s="120"/>
      <c r="N2" s="119"/>
      <c r="O2" s="74" t="str">
        <f>IFERROR((TabelScoresKwadranten[[#This Row],[NU
specialisme ]]/(TabelScoresKwadranten[[#This Row],[NU
specialisme ]]+TabelScoresKwadranten[[#This Row],[NU
individueel maatwerk]]+TabelScoresKwadranten[[#This Row],[NU
professionalisering]]+TabelScoresKwadranten[[#This Row],[NU
(leer)gemeenschap]]))*100,"")</f>
        <v/>
      </c>
      <c r="P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 s="74" t="str">
        <f>IFERROR((TabelScoresKwadranten[[#This Row],[NU
individueel maatwerk]]/(TabelScoresKwadranten[[#This Row],[NU
specialisme ]]+TabelScoresKwadranten[[#This Row],[NU
individueel maatwerk]]+TabelScoresKwadranten[[#This Row],[NU
professionalisering]]+TabelScoresKwadranten[[#This Row],[NU
(leer)gemeenschap]]))*100,"")</f>
        <v/>
      </c>
      <c r="R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 s="74" t="str">
        <f>IFERROR((TabelScoresKwadranten[[#This Row],[NU
professionalisering]]/(TabelScoresKwadranten[[#This Row],[NU
specialisme ]]+TabelScoresKwadranten[[#This Row],[NU
individueel maatwerk]]+TabelScoresKwadranten[[#This Row],[NU
professionalisering]]+TabelScoresKwadranten[[#This Row],[NU
(leer)gemeenschap]]))*100,"")</f>
        <v/>
      </c>
      <c r="T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 s="74" t="str">
        <f>IFERROR((TabelScoresKwadranten[[#This Row],[NU
(leer)gemeenschap]]/(TabelScoresKwadranten[[#This Row],[NU
specialisme ]]+TabelScoresKwadranten[[#This Row],[NU
individueel maatwerk]]+TabelScoresKwadranten[[#This Row],[NU
professionalisering]]+TabelScoresKwadranten[[#This Row],[NU
(leer)gemeenschap]]))*100,"")</f>
        <v/>
      </c>
      <c r="V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 s="74" t="str">
        <f>IFERROR(TabelScoresKwadranten[[#This Row],[NU
specialisme - %]]+TabelScoresKwadranten[[#This Row],[NU
individueel maatwerk - %]]+TabelScoresKwadranten[[#This Row],[NU
professionalisering - %]]+TabelScoresKwadranten[[#This Row],[NU
(leer)gemeenschap - %]],"")</f>
        <v/>
      </c>
      <c r="X2" s="74" t="str">
        <f>IFERROR(TabelScoresKwadranten[[#This Row],[5-JAAR-AMBITIE
specialisme - %]]+TabelScoresKwadranten[[#This Row],[5-JAAR-AMBITIE
individueel maatwerk - %]]+TabelScoresKwadranten[[#This Row],[5-JAAR-AMBITIE
professionalisering - %]]+TabelScoresKwadranten[[#This Row],[5-JAAR-AMBITIE
(leer)gemeenschap - %]],"")</f>
        <v/>
      </c>
    </row>
    <row r="3" spans="1:24">
      <c r="A3" s="80">
        <v>2</v>
      </c>
      <c r="B3" s="152"/>
      <c r="C3" s="80"/>
      <c r="D3" s="112"/>
      <c r="E3" s="79"/>
      <c r="F3" s="114"/>
      <c r="G3" s="79"/>
      <c r="H3" s="116"/>
      <c r="I3" s="79"/>
      <c r="J3" s="118"/>
      <c r="K3" s="81"/>
      <c r="L3" s="120"/>
      <c r="M3" s="120"/>
      <c r="N3" s="119"/>
      <c r="O3" s="74" t="str">
        <f>IFERROR((TabelScoresKwadranten[[#This Row],[NU
specialisme ]]/(TabelScoresKwadranten[[#This Row],[NU
specialisme ]]+TabelScoresKwadranten[[#This Row],[NU
individueel maatwerk]]+TabelScoresKwadranten[[#This Row],[NU
professionalisering]]+TabelScoresKwadranten[[#This Row],[NU
(leer)gemeenschap]]))*100,"")</f>
        <v/>
      </c>
      <c r="P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 s="74" t="str">
        <f>IFERROR((TabelScoresKwadranten[[#This Row],[NU
individueel maatwerk]]/(TabelScoresKwadranten[[#This Row],[NU
specialisme ]]+TabelScoresKwadranten[[#This Row],[NU
individueel maatwerk]]+TabelScoresKwadranten[[#This Row],[NU
professionalisering]]+TabelScoresKwadranten[[#This Row],[NU
(leer)gemeenschap]]))*100,"")</f>
        <v/>
      </c>
      <c r="R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 s="74" t="str">
        <f>IFERROR((TabelScoresKwadranten[[#This Row],[NU
professionalisering]]/(TabelScoresKwadranten[[#This Row],[NU
specialisme ]]+TabelScoresKwadranten[[#This Row],[NU
individueel maatwerk]]+TabelScoresKwadranten[[#This Row],[NU
professionalisering]]+TabelScoresKwadranten[[#This Row],[NU
(leer)gemeenschap]]))*100,"")</f>
        <v/>
      </c>
      <c r="T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 s="74" t="str">
        <f>IFERROR((TabelScoresKwadranten[[#This Row],[NU
(leer)gemeenschap]]/(TabelScoresKwadranten[[#This Row],[NU
specialisme ]]+TabelScoresKwadranten[[#This Row],[NU
individueel maatwerk]]+TabelScoresKwadranten[[#This Row],[NU
professionalisering]]+TabelScoresKwadranten[[#This Row],[NU
(leer)gemeenschap]]))*100,"")</f>
        <v/>
      </c>
      <c r="V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 s="74" t="str">
        <f>IFERROR(TabelScoresKwadranten[[#This Row],[NU
specialisme - %]]+TabelScoresKwadranten[[#This Row],[NU
individueel maatwerk - %]]+TabelScoresKwadranten[[#This Row],[NU
professionalisering - %]]+TabelScoresKwadranten[[#This Row],[NU
(leer)gemeenschap - %]],"")</f>
        <v/>
      </c>
      <c r="X3" s="74" t="str">
        <f>IFERROR(TabelScoresKwadranten[[#This Row],[5-JAAR-AMBITIE
specialisme - %]]+TabelScoresKwadranten[[#This Row],[5-JAAR-AMBITIE
individueel maatwerk - %]]+TabelScoresKwadranten[[#This Row],[5-JAAR-AMBITIE
professionalisering - %]]+TabelScoresKwadranten[[#This Row],[5-JAAR-AMBITIE
(leer)gemeenschap - %]],"")</f>
        <v/>
      </c>
    </row>
    <row r="4" spans="1:24">
      <c r="A4" s="80">
        <v>3</v>
      </c>
      <c r="B4" s="152"/>
      <c r="C4" s="80"/>
      <c r="D4" s="112"/>
      <c r="E4" s="79"/>
      <c r="F4" s="114"/>
      <c r="G4" s="79"/>
      <c r="H4" s="116"/>
      <c r="I4" s="79"/>
      <c r="J4" s="118"/>
      <c r="K4" s="81"/>
      <c r="L4" s="120"/>
      <c r="M4" s="120"/>
      <c r="N4" s="119"/>
      <c r="O4" s="74" t="str">
        <f>IFERROR((TabelScoresKwadranten[[#This Row],[NU
specialisme ]]/(TabelScoresKwadranten[[#This Row],[NU
specialisme ]]+TabelScoresKwadranten[[#This Row],[NU
individueel maatwerk]]+TabelScoresKwadranten[[#This Row],[NU
professionalisering]]+TabelScoresKwadranten[[#This Row],[NU
(leer)gemeenschap]]))*100,"")</f>
        <v/>
      </c>
      <c r="P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 s="74" t="str">
        <f>IFERROR((TabelScoresKwadranten[[#This Row],[NU
individueel maatwerk]]/(TabelScoresKwadranten[[#This Row],[NU
specialisme ]]+TabelScoresKwadranten[[#This Row],[NU
individueel maatwerk]]+TabelScoresKwadranten[[#This Row],[NU
professionalisering]]+TabelScoresKwadranten[[#This Row],[NU
(leer)gemeenschap]]))*100,"")</f>
        <v/>
      </c>
      <c r="R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 s="74" t="str">
        <f>IFERROR((TabelScoresKwadranten[[#This Row],[NU
professionalisering]]/(TabelScoresKwadranten[[#This Row],[NU
specialisme ]]+TabelScoresKwadranten[[#This Row],[NU
individueel maatwerk]]+TabelScoresKwadranten[[#This Row],[NU
professionalisering]]+TabelScoresKwadranten[[#This Row],[NU
(leer)gemeenschap]]))*100,"")</f>
        <v/>
      </c>
      <c r="T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 s="74" t="str">
        <f>IFERROR((TabelScoresKwadranten[[#This Row],[NU
(leer)gemeenschap]]/(TabelScoresKwadranten[[#This Row],[NU
specialisme ]]+TabelScoresKwadranten[[#This Row],[NU
individueel maatwerk]]+TabelScoresKwadranten[[#This Row],[NU
professionalisering]]+TabelScoresKwadranten[[#This Row],[NU
(leer)gemeenschap]]))*100,"")</f>
        <v/>
      </c>
      <c r="V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 s="74" t="str">
        <f>IFERROR(TabelScoresKwadranten[[#This Row],[NU
specialisme - %]]+TabelScoresKwadranten[[#This Row],[NU
individueel maatwerk - %]]+TabelScoresKwadranten[[#This Row],[NU
professionalisering - %]]+TabelScoresKwadranten[[#This Row],[NU
(leer)gemeenschap - %]],"")</f>
        <v/>
      </c>
      <c r="X4" s="74" t="str">
        <f>IFERROR(TabelScoresKwadranten[[#This Row],[5-JAAR-AMBITIE
specialisme - %]]+TabelScoresKwadranten[[#This Row],[5-JAAR-AMBITIE
individueel maatwerk - %]]+TabelScoresKwadranten[[#This Row],[5-JAAR-AMBITIE
professionalisering - %]]+TabelScoresKwadranten[[#This Row],[5-JAAR-AMBITIE
(leer)gemeenschap - %]],"")</f>
        <v/>
      </c>
    </row>
    <row r="5" spans="1:24">
      <c r="A5" s="80">
        <v>4</v>
      </c>
      <c r="B5" s="152"/>
      <c r="C5" s="80"/>
      <c r="D5" s="112"/>
      <c r="E5" s="79"/>
      <c r="F5" s="114"/>
      <c r="G5" s="79"/>
      <c r="H5" s="116"/>
      <c r="I5" s="79"/>
      <c r="J5" s="118"/>
      <c r="K5" s="81"/>
      <c r="L5" s="120"/>
      <c r="M5" s="120"/>
      <c r="N5" s="119"/>
      <c r="O5" s="74" t="str">
        <f>IFERROR((TabelScoresKwadranten[[#This Row],[NU
specialisme ]]/(TabelScoresKwadranten[[#This Row],[NU
specialisme ]]+TabelScoresKwadranten[[#This Row],[NU
individueel maatwerk]]+TabelScoresKwadranten[[#This Row],[NU
professionalisering]]+TabelScoresKwadranten[[#This Row],[NU
(leer)gemeenschap]]))*100,"")</f>
        <v/>
      </c>
      <c r="P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 s="74" t="str">
        <f>IFERROR((TabelScoresKwadranten[[#This Row],[NU
individueel maatwerk]]/(TabelScoresKwadranten[[#This Row],[NU
specialisme ]]+TabelScoresKwadranten[[#This Row],[NU
individueel maatwerk]]+TabelScoresKwadranten[[#This Row],[NU
professionalisering]]+TabelScoresKwadranten[[#This Row],[NU
(leer)gemeenschap]]))*100,"")</f>
        <v/>
      </c>
      <c r="R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 s="74" t="str">
        <f>IFERROR((TabelScoresKwadranten[[#This Row],[NU
professionalisering]]/(TabelScoresKwadranten[[#This Row],[NU
specialisme ]]+TabelScoresKwadranten[[#This Row],[NU
individueel maatwerk]]+TabelScoresKwadranten[[#This Row],[NU
professionalisering]]+TabelScoresKwadranten[[#This Row],[NU
(leer)gemeenschap]]))*100,"")</f>
        <v/>
      </c>
      <c r="T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 s="74" t="str">
        <f>IFERROR((TabelScoresKwadranten[[#This Row],[NU
(leer)gemeenschap]]/(TabelScoresKwadranten[[#This Row],[NU
specialisme ]]+TabelScoresKwadranten[[#This Row],[NU
individueel maatwerk]]+TabelScoresKwadranten[[#This Row],[NU
professionalisering]]+TabelScoresKwadranten[[#This Row],[NU
(leer)gemeenschap]]))*100,"")</f>
        <v/>
      </c>
      <c r="V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 s="74" t="str">
        <f>IFERROR(TabelScoresKwadranten[[#This Row],[NU
specialisme - %]]+TabelScoresKwadranten[[#This Row],[NU
individueel maatwerk - %]]+TabelScoresKwadranten[[#This Row],[NU
professionalisering - %]]+TabelScoresKwadranten[[#This Row],[NU
(leer)gemeenschap - %]],"")</f>
        <v/>
      </c>
      <c r="X5" s="74" t="str">
        <f>IFERROR(TabelScoresKwadranten[[#This Row],[5-JAAR-AMBITIE
specialisme - %]]+TabelScoresKwadranten[[#This Row],[5-JAAR-AMBITIE
individueel maatwerk - %]]+TabelScoresKwadranten[[#This Row],[5-JAAR-AMBITIE
professionalisering - %]]+TabelScoresKwadranten[[#This Row],[5-JAAR-AMBITIE
(leer)gemeenschap - %]],"")</f>
        <v/>
      </c>
    </row>
    <row r="6" spans="1:24">
      <c r="A6" s="80">
        <v>5</v>
      </c>
      <c r="B6" s="152"/>
      <c r="C6" s="80"/>
      <c r="D6" s="112"/>
      <c r="E6" s="79"/>
      <c r="F6" s="114"/>
      <c r="G6" s="79"/>
      <c r="H6" s="116"/>
      <c r="I6" s="79"/>
      <c r="J6" s="118"/>
      <c r="K6" s="81"/>
      <c r="L6" s="120"/>
      <c r="M6" s="120"/>
      <c r="N6" s="119"/>
      <c r="O6" s="74" t="str">
        <f>IFERROR((TabelScoresKwadranten[[#This Row],[NU
specialisme ]]/(TabelScoresKwadranten[[#This Row],[NU
specialisme ]]+TabelScoresKwadranten[[#This Row],[NU
individueel maatwerk]]+TabelScoresKwadranten[[#This Row],[NU
professionalisering]]+TabelScoresKwadranten[[#This Row],[NU
(leer)gemeenschap]]))*100,"")</f>
        <v/>
      </c>
      <c r="P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 s="74" t="str">
        <f>IFERROR((TabelScoresKwadranten[[#This Row],[NU
individueel maatwerk]]/(TabelScoresKwadranten[[#This Row],[NU
specialisme ]]+TabelScoresKwadranten[[#This Row],[NU
individueel maatwerk]]+TabelScoresKwadranten[[#This Row],[NU
professionalisering]]+TabelScoresKwadranten[[#This Row],[NU
(leer)gemeenschap]]))*100,"")</f>
        <v/>
      </c>
      <c r="R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 s="74" t="str">
        <f>IFERROR((TabelScoresKwadranten[[#This Row],[NU
professionalisering]]/(TabelScoresKwadranten[[#This Row],[NU
specialisme ]]+TabelScoresKwadranten[[#This Row],[NU
individueel maatwerk]]+TabelScoresKwadranten[[#This Row],[NU
professionalisering]]+TabelScoresKwadranten[[#This Row],[NU
(leer)gemeenschap]]))*100,"")</f>
        <v/>
      </c>
      <c r="T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 s="74" t="str">
        <f>IFERROR((TabelScoresKwadranten[[#This Row],[NU
(leer)gemeenschap]]/(TabelScoresKwadranten[[#This Row],[NU
specialisme ]]+TabelScoresKwadranten[[#This Row],[NU
individueel maatwerk]]+TabelScoresKwadranten[[#This Row],[NU
professionalisering]]+TabelScoresKwadranten[[#This Row],[NU
(leer)gemeenschap]]))*100,"")</f>
        <v/>
      </c>
      <c r="V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 s="74" t="str">
        <f>IFERROR(TabelScoresKwadranten[[#This Row],[NU
specialisme - %]]+TabelScoresKwadranten[[#This Row],[NU
individueel maatwerk - %]]+TabelScoresKwadranten[[#This Row],[NU
professionalisering - %]]+TabelScoresKwadranten[[#This Row],[NU
(leer)gemeenschap - %]],"")</f>
        <v/>
      </c>
      <c r="X6" s="74" t="str">
        <f>IFERROR(TabelScoresKwadranten[[#This Row],[5-JAAR-AMBITIE
specialisme - %]]+TabelScoresKwadranten[[#This Row],[5-JAAR-AMBITIE
individueel maatwerk - %]]+TabelScoresKwadranten[[#This Row],[5-JAAR-AMBITIE
professionalisering - %]]+TabelScoresKwadranten[[#This Row],[5-JAAR-AMBITIE
(leer)gemeenschap - %]],"")</f>
        <v/>
      </c>
    </row>
    <row r="7" spans="1:24">
      <c r="A7" s="80">
        <v>6</v>
      </c>
      <c r="B7" s="152"/>
      <c r="C7" s="80"/>
      <c r="D7" s="112"/>
      <c r="E7" s="79"/>
      <c r="F7" s="114"/>
      <c r="G7" s="79"/>
      <c r="H7" s="116"/>
      <c r="I7" s="79"/>
      <c r="J7" s="118"/>
      <c r="K7" s="81"/>
      <c r="L7" s="120"/>
      <c r="M7" s="120"/>
      <c r="N7" s="119"/>
      <c r="O7" s="74" t="str">
        <f>IFERROR((TabelScoresKwadranten[[#This Row],[NU
specialisme ]]/(TabelScoresKwadranten[[#This Row],[NU
specialisme ]]+TabelScoresKwadranten[[#This Row],[NU
individueel maatwerk]]+TabelScoresKwadranten[[#This Row],[NU
professionalisering]]+TabelScoresKwadranten[[#This Row],[NU
(leer)gemeenschap]]))*100,"")</f>
        <v/>
      </c>
      <c r="P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 s="74" t="str">
        <f>IFERROR((TabelScoresKwadranten[[#This Row],[NU
individueel maatwerk]]/(TabelScoresKwadranten[[#This Row],[NU
specialisme ]]+TabelScoresKwadranten[[#This Row],[NU
individueel maatwerk]]+TabelScoresKwadranten[[#This Row],[NU
professionalisering]]+TabelScoresKwadranten[[#This Row],[NU
(leer)gemeenschap]]))*100,"")</f>
        <v/>
      </c>
      <c r="R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 s="74" t="str">
        <f>IFERROR((TabelScoresKwadranten[[#This Row],[NU
professionalisering]]/(TabelScoresKwadranten[[#This Row],[NU
specialisme ]]+TabelScoresKwadranten[[#This Row],[NU
individueel maatwerk]]+TabelScoresKwadranten[[#This Row],[NU
professionalisering]]+TabelScoresKwadranten[[#This Row],[NU
(leer)gemeenschap]]))*100,"")</f>
        <v/>
      </c>
      <c r="T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 s="74" t="str">
        <f>IFERROR((TabelScoresKwadranten[[#This Row],[NU
(leer)gemeenschap]]/(TabelScoresKwadranten[[#This Row],[NU
specialisme ]]+TabelScoresKwadranten[[#This Row],[NU
individueel maatwerk]]+TabelScoresKwadranten[[#This Row],[NU
professionalisering]]+TabelScoresKwadranten[[#This Row],[NU
(leer)gemeenschap]]))*100,"")</f>
        <v/>
      </c>
      <c r="V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 s="74" t="str">
        <f>IFERROR(TabelScoresKwadranten[[#This Row],[NU
specialisme - %]]+TabelScoresKwadranten[[#This Row],[NU
individueel maatwerk - %]]+TabelScoresKwadranten[[#This Row],[NU
professionalisering - %]]+TabelScoresKwadranten[[#This Row],[NU
(leer)gemeenschap - %]],"")</f>
        <v/>
      </c>
      <c r="X7" s="74" t="str">
        <f>IFERROR(TabelScoresKwadranten[[#This Row],[5-JAAR-AMBITIE
specialisme - %]]+TabelScoresKwadranten[[#This Row],[5-JAAR-AMBITIE
individueel maatwerk - %]]+TabelScoresKwadranten[[#This Row],[5-JAAR-AMBITIE
professionalisering - %]]+TabelScoresKwadranten[[#This Row],[5-JAAR-AMBITIE
(leer)gemeenschap - %]],"")</f>
        <v/>
      </c>
    </row>
    <row r="8" spans="1:24">
      <c r="A8" s="80">
        <v>7</v>
      </c>
      <c r="B8" s="152"/>
      <c r="C8" s="80"/>
      <c r="D8" s="112"/>
      <c r="E8" s="79"/>
      <c r="F8" s="114"/>
      <c r="G8" s="79"/>
      <c r="H8" s="116"/>
      <c r="I8" s="79"/>
      <c r="J8" s="118"/>
      <c r="K8" s="81"/>
      <c r="L8" s="120"/>
      <c r="M8" s="120"/>
      <c r="N8" s="119"/>
      <c r="O8" s="74" t="str">
        <f>IFERROR((TabelScoresKwadranten[[#This Row],[NU
specialisme ]]/(TabelScoresKwadranten[[#This Row],[NU
specialisme ]]+TabelScoresKwadranten[[#This Row],[NU
individueel maatwerk]]+TabelScoresKwadranten[[#This Row],[NU
professionalisering]]+TabelScoresKwadranten[[#This Row],[NU
(leer)gemeenschap]]))*100,"")</f>
        <v/>
      </c>
      <c r="P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 s="74" t="str">
        <f>IFERROR((TabelScoresKwadranten[[#This Row],[NU
individueel maatwerk]]/(TabelScoresKwadranten[[#This Row],[NU
specialisme ]]+TabelScoresKwadranten[[#This Row],[NU
individueel maatwerk]]+TabelScoresKwadranten[[#This Row],[NU
professionalisering]]+TabelScoresKwadranten[[#This Row],[NU
(leer)gemeenschap]]))*100,"")</f>
        <v/>
      </c>
      <c r="R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 s="74" t="str">
        <f>IFERROR((TabelScoresKwadranten[[#This Row],[NU
professionalisering]]/(TabelScoresKwadranten[[#This Row],[NU
specialisme ]]+TabelScoresKwadranten[[#This Row],[NU
individueel maatwerk]]+TabelScoresKwadranten[[#This Row],[NU
professionalisering]]+TabelScoresKwadranten[[#This Row],[NU
(leer)gemeenschap]]))*100,"")</f>
        <v/>
      </c>
      <c r="T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 s="74" t="str">
        <f>IFERROR((TabelScoresKwadranten[[#This Row],[NU
(leer)gemeenschap]]/(TabelScoresKwadranten[[#This Row],[NU
specialisme ]]+TabelScoresKwadranten[[#This Row],[NU
individueel maatwerk]]+TabelScoresKwadranten[[#This Row],[NU
professionalisering]]+TabelScoresKwadranten[[#This Row],[NU
(leer)gemeenschap]]))*100,"")</f>
        <v/>
      </c>
      <c r="V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 s="74" t="str">
        <f>IFERROR(TabelScoresKwadranten[[#This Row],[NU
specialisme - %]]+TabelScoresKwadranten[[#This Row],[NU
individueel maatwerk - %]]+TabelScoresKwadranten[[#This Row],[NU
professionalisering - %]]+TabelScoresKwadranten[[#This Row],[NU
(leer)gemeenschap - %]],"")</f>
        <v/>
      </c>
      <c r="X8" s="74" t="str">
        <f>IFERROR(TabelScoresKwadranten[[#This Row],[5-JAAR-AMBITIE
specialisme - %]]+TabelScoresKwadranten[[#This Row],[5-JAAR-AMBITIE
individueel maatwerk - %]]+TabelScoresKwadranten[[#This Row],[5-JAAR-AMBITIE
professionalisering - %]]+TabelScoresKwadranten[[#This Row],[5-JAAR-AMBITIE
(leer)gemeenschap - %]],"")</f>
        <v/>
      </c>
    </row>
    <row r="9" spans="1:24">
      <c r="A9" s="80">
        <v>8</v>
      </c>
      <c r="B9" s="152"/>
      <c r="C9" s="80"/>
      <c r="D9" s="112"/>
      <c r="E9" s="79"/>
      <c r="F9" s="114"/>
      <c r="G9" s="79"/>
      <c r="H9" s="116"/>
      <c r="I9" s="79"/>
      <c r="J9" s="118"/>
      <c r="K9" s="81"/>
      <c r="L9" s="120"/>
      <c r="M9" s="120"/>
      <c r="N9" s="119"/>
      <c r="O9" s="74" t="str">
        <f>IFERROR((TabelScoresKwadranten[[#This Row],[NU
specialisme ]]/(TabelScoresKwadranten[[#This Row],[NU
specialisme ]]+TabelScoresKwadranten[[#This Row],[NU
individueel maatwerk]]+TabelScoresKwadranten[[#This Row],[NU
professionalisering]]+TabelScoresKwadranten[[#This Row],[NU
(leer)gemeenschap]]))*100,"")</f>
        <v/>
      </c>
      <c r="P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 s="74" t="str">
        <f>IFERROR((TabelScoresKwadranten[[#This Row],[NU
individueel maatwerk]]/(TabelScoresKwadranten[[#This Row],[NU
specialisme ]]+TabelScoresKwadranten[[#This Row],[NU
individueel maatwerk]]+TabelScoresKwadranten[[#This Row],[NU
professionalisering]]+TabelScoresKwadranten[[#This Row],[NU
(leer)gemeenschap]]))*100,"")</f>
        <v/>
      </c>
      <c r="R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 s="74" t="str">
        <f>IFERROR((TabelScoresKwadranten[[#This Row],[NU
professionalisering]]/(TabelScoresKwadranten[[#This Row],[NU
specialisme ]]+TabelScoresKwadranten[[#This Row],[NU
individueel maatwerk]]+TabelScoresKwadranten[[#This Row],[NU
professionalisering]]+TabelScoresKwadranten[[#This Row],[NU
(leer)gemeenschap]]))*100,"")</f>
        <v/>
      </c>
      <c r="T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 s="74" t="str">
        <f>IFERROR((TabelScoresKwadranten[[#This Row],[NU
(leer)gemeenschap]]/(TabelScoresKwadranten[[#This Row],[NU
specialisme ]]+TabelScoresKwadranten[[#This Row],[NU
individueel maatwerk]]+TabelScoresKwadranten[[#This Row],[NU
professionalisering]]+TabelScoresKwadranten[[#This Row],[NU
(leer)gemeenschap]]))*100,"")</f>
        <v/>
      </c>
      <c r="V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 s="74" t="str">
        <f>IFERROR(TabelScoresKwadranten[[#This Row],[NU
specialisme - %]]+TabelScoresKwadranten[[#This Row],[NU
individueel maatwerk - %]]+TabelScoresKwadranten[[#This Row],[NU
professionalisering - %]]+TabelScoresKwadranten[[#This Row],[NU
(leer)gemeenschap - %]],"")</f>
        <v/>
      </c>
      <c r="X9" s="74" t="str">
        <f>IFERROR(TabelScoresKwadranten[[#This Row],[5-JAAR-AMBITIE
specialisme - %]]+TabelScoresKwadranten[[#This Row],[5-JAAR-AMBITIE
individueel maatwerk - %]]+TabelScoresKwadranten[[#This Row],[5-JAAR-AMBITIE
professionalisering - %]]+TabelScoresKwadranten[[#This Row],[5-JAAR-AMBITIE
(leer)gemeenschap - %]],"")</f>
        <v/>
      </c>
    </row>
    <row r="10" spans="1:24">
      <c r="A10" s="80">
        <v>9</v>
      </c>
      <c r="B10" s="152"/>
      <c r="C10" s="80"/>
      <c r="D10" s="112"/>
      <c r="E10" s="79"/>
      <c r="F10" s="114"/>
      <c r="G10" s="79"/>
      <c r="H10" s="116"/>
      <c r="I10" s="79"/>
      <c r="J10" s="118"/>
      <c r="K10" s="81"/>
      <c r="L10" s="120"/>
      <c r="M10" s="120"/>
      <c r="N10" s="119"/>
      <c r="O10" s="74" t="str">
        <f>IFERROR((TabelScoresKwadranten[[#This Row],[NU
specialisme ]]/(TabelScoresKwadranten[[#This Row],[NU
specialisme ]]+TabelScoresKwadranten[[#This Row],[NU
individueel maatwerk]]+TabelScoresKwadranten[[#This Row],[NU
professionalisering]]+TabelScoresKwadranten[[#This Row],[NU
(leer)gemeenschap]]))*100,"")</f>
        <v/>
      </c>
      <c r="P1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0" s="74" t="str">
        <f>IFERROR((TabelScoresKwadranten[[#This Row],[NU
individueel maatwerk]]/(TabelScoresKwadranten[[#This Row],[NU
specialisme ]]+TabelScoresKwadranten[[#This Row],[NU
individueel maatwerk]]+TabelScoresKwadranten[[#This Row],[NU
professionalisering]]+TabelScoresKwadranten[[#This Row],[NU
(leer)gemeenschap]]))*100,"")</f>
        <v/>
      </c>
      <c r="R1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0" s="74" t="str">
        <f>IFERROR((TabelScoresKwadranten[[#This Row],[NU
professionalisering]]/(TabelScoresKwadranten[[#This Row],[NU
specialisme ]]+TabelScoresKwadranten[[#This Row],[NU
individueel maatwerk]]+TabelScoresKwadranten[[#This Row],[NU
professionalisering]]+TabelScoresKwadranten[[#This Row],[NU
(leer)gemeenschap]]))*100,"")</f>
        <v/>
      </c>
      <c r="T1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0" s="74" t="str">
        <f>IFERROR((TabelScoresKwadranten[[#This Row],[NU
(leer)gemeenschap]]/(TabelScoresKwadranten[[#This Row],[NU
specialisme ]]+TabelScoresKwadranten[[#This Row],[NU
individueel maatwerk]]+TabelScoresKwadranten[[#This Row],[NU
professionalisering]]+TabelScoresKwadranten[[#This Row],[NU
(leer)gemeenschap]]))*100,"")</f>
        <v/>
      </c>
      <c r="V1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0" s="74" t="str">
        <f>IFERROR(TabelScoresKwadranten[[#This Row],[NU
specialisme - %]]+TabelScoresKwadranten[[#This Row],[NU
individueel maatwerk - %]]+TabelScoresKwadranten[[#This Row],[NU
professionalisering - %]]+TabelScoresKwadranten[[#This Row],[NU
(leer)gemeenschap - %]],"")</f>
        <v/>
      </c>
      <c r="X10" s="74" t="str">
        <f>IFERROR(TabelScoresKwadranten[[#This Row],[5-JAAR-AMBITIE
specialisme - %]]+TabelScoresKwadranten[[#This Row],[5-JAAR-AMBITIE
individueel maatwerk - %]]+TabelScoresKwadranten[[#This Row],[5-JAAR-AMBITIE
professionalisering - %]]+TabelScoresKwadranten[[#This Row],[5-JAAR-AMBITIE
(leer)gemeenschap - %]],"")</f>
        <v/>
      </c>
    </row>
    <row r="11" spans="1:24">
      <c r="A11" s="80">
        <v>10</v>
      </c>
      <c r="B11" s="152"/>
      <c r="C11" s="80"/>
      <c r="D11" s="112"/>
      <c r="E11" s="79"/>
      <c r="F11" s="114"/>
      <c r="G11" s="79"/>
      <c r="H11" s="116"/>
      <c r="I11" s="79"/>
      <c r="J11" s="118"/>
      <c r="K11" s="81"/>
      <c r="L11" s="120"/>
      <c r="M11" s="120"/>
      <c r="N11" s="119"/>
      <c r="O11" s="74" t="str">
        <f>IFERROR((TabelScoresKwadranten[[#This Row],[NU
specialisme ]]/(TabelScoresKwadranten[[#This Row],[NU
specialisme ]]+TabelScoresKwadranten[[#This Row],[NU
individueel maatwerk]]+TabelScoresKwadranten[[#This Row],[NU
professionalisering]]+TabelScoresKwadranten[[#This Row],[NU
(leer)gemeenschap]]))*100,"")</f>
        <v/>
      </c>
      <c r="P1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1" s="74" t="str">
        <f>IFERROR((TabelScoresKwadranten[[#This Row],[NU
individueel maatwerk]]/(TabelScoresKwadranten[[#This Row],[NU
specialisme ]]+TabelScoresKwadranten[[#This Row],[NU
individueel maatwerk]]+TabelScoresKwadranten[[#This Row],[NU
professionalisering]]+TabelScoresKwadranten[[#This Row],[NU
(leer)gemeenschap]]))*100,"")</f>
        <v/>
      </c>
      <c r="R1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1" s="74" t="str">
        <f>IFERROR((TabelScoresKwadranten[[#This Row],[NU
professionalisering]]/(TabelScoresKwadranten[[#This Row],[NU
specialisme ]]+TabelScoresKwadranten[[#This Row],[NU
individueel maatwerk]]+TabelScoresKwadranten[[#This Row],[NU
professionalisering]]+TabelScoresKwadranten[[#This Row],[NU
(leer)gemeenschap]]))*100,"")</f>
        <v/>
      </c>
      <c r="T1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1" s="74" t="str">
        <f>IFERROR((TabelScoresKwadranten[[#This Row],[NU
(leer)gemeenschap]]/(TabelScoresKwadranten[[#This Row],[NU
specialisme ]]+TabelScoresKwadranten[[#This Row],[NU
individueel maatwerk]]+TabelScoresKwadranten[[#This Row],[NU
professionalisering]]+TabelScoresKwadranten[[#This Row],[NU
(leer)gemeenschap]]))*100,"")</f>
        <v/>
      </c>
      <c r="V1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1" s="74" t="str">
        <f>IFERROR(TabelScoresKwadranten[[#This Row],[NU
specialisme - %]]+TabelScoresKwadranten[[#This Row],[NU
individueel maatwerk - %]]+TabelScoresKwadranten[[#This Row],[NU
professionalisering - %]]+TabelScoresKwadranten[[#This Row],[NU
(leer)gemeenschap - %]],"")</f>
        <v/>
      </c>
      <c r="X11" s="74" t="str">
        <f>IFERROR(TabelScoresKwadranten[[#This Row],[5-JAAR-AMBITIE
specialisme - %]]+TabelScoresKwadranten[[#This Row],[5-JAAR-AMBITIE
individueel maatwerk - %]]+TabelScoresKwadranten[[#This Row],[5-JAAR-AMBITIE
professionalisering - %]]+TabelScoresKwadranten[[#This Row],[5-JAAR-AMBITIE
(leer)gemeenschap - %]],"")</f>
        <v/>
      </c>
    </row>
    <row r="12" spans="1:24">
      <c r="A12" s="80">
        <v>11</v>
      </c>
      <c r="B12" s="152"/>
      <c r="C12" s="80"/>
      <c r="D12" s="112"/>
      <c r="E12" s="79"/>
      <c r="F12" s="114"/>
      <c r="G12" s="79"/>
      <c r="H12" s="116"/>
      <c r="I12" s="79"/>
      <c r="J12" s="118"/>
      <c r="K12" s="81"/>
      <c r="L12" s="120"/>
      <c r="M12" s="120"/>
      <c r="N12" s="119"/>
      <c r="O12" s="74" t="str">
        <f>IFERROR((TabelScoresKwadranten[[#This Row],[NU
specialisme ]]/(TabelScoresKwadranten[[#This Row],[NU
specialisme ]]+TabelScoresKwadranten[[#This Row],[NU
individueel maatwerk]]+TabelScoresKwadranten[[#This Row],[NU
professionalisering]]+TabelScoresKwadranten[[#This Row],[NU
(leer)gemeenschap]]))*100,"")</f>
        <v/>
      </c>
      <c r="P1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2" s="74" t="str">
        <f>IFERROR((TabelScoresKwadranten[[#This Row],[NU
individueel maatwerk]]/(TabelScoresKwadranten[[#This Row],[NU
specialisme ]]+TabelScoresKwadranten[[#This Row],[NU
individueel maatwerk]]+TabelScoresKwadranten[[#This Row],[NU
professionalisering]]+TabelScoresKwadranten[[#This Row],[NU
(leer)gemeenschap]]))*100,"")</f>
        <v/>
      </c>
      <c r="R1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2" s="74" t="str">
        <f>IFERROR((TabelScoresKwadranten[[#This Row],[NU
professionalisering]]/(TabelScoresKwadranten[[#This Row],[NU
specialisme ]]+TabelScoresKwadranten[[#This Row],[NU
individueel maatwerk]]+TabelScoresKwadranten[[#This Row],[NU
professionalisering]]+TabelScoresKwadranten[[#This Row],[NU
(leer)gemeenschap]]))*100,"")</f>
        <v/>
      </c>
      <c r="T1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2" s="74" t="str">
        <f>IFERROR((TabelScoresKwadranten[[#This Row],[NU
(leer)gemeenschap]]/(TabelScoresKwadranten[[#This Row],[NU
specialisme ]]+TabelScoresKwadranten[[#This Row],[NU
individueel maatwerk]]+TabelScoresKwadranten[[#This Row],[NU
professionalisering]]+TabelScoresKwadranten[[#This Row],[NU
(leer)gemeenschap]]))*100,"")</f>
        <v/>
      </c>
      <c r="V1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2" s="74" t="str">
        <f>IFERROR(TabelScoresKwadranten[[#This Row],[NU
specialisme - %]]+TabelScoresKwadranten[[#This Row],[NU
individueel maatwerk - %]]+TabelScoresKwadranten[[#This Row],[NU
professionalisering - %]]+TabelScoresKwadranten[[#This Row],[NU
(leer)gemeenschap - %]],"")</f>
        <v/>
      </c>
      <c r="X12" s="74" t="str">
        <f>IFERROR(TabelScoresKwadranten[[#This Row],[5-JAAR-AMBITIE
specialisme - %]]+TabelScoresKwadranten[[#This Row],[5-JAAR-AMBITIE
individueel maatwerk - %]]+TabelScoresKwadranten[[#This Row],[5-JAAR-AMBITIE
professionalisering - %]]+TabelScoresKwadranten[[#This Row],[5-JAAR-AMBITIE
(leer)gemeenschap - %]],"")</f>
        <v/>
      </c>
    </row>
    <row r="13" spans="1:24">
      <c r="A13" s="80">
        <v>12</v>
      </c>
      <c r="B13" s="152"/>
      <c r="C13" s="80"/>
      <c r="D13" s="112"/>
      <c r="E13" s="79"/>
      <c r="F13" s="114"/>
      <c r="G13" s="79"/>
      <c r="H13" s="116"/>
      <c r="I13" s="79"/>
      <c r="J13" s="118"/>
      <c r="K13" s="81"/>
      <c r="L13" s="120"/>
      <c r="M13" s="120"/>
      <c r="N13" s="119"/>
      <c r="O13" s="74" t="str">
        <f>IFERROR((TabelScoresKwadranten[[#This Row],[NU
specialisme ]]/(TabelScoresKwadranten[[#This Row],[NU
specialisme ]]+TabelScoresKwadranten[[#This Row],[NU
individueel maatwerk]]+TabelScoresKwadranten[[#This Row],[NU
professionalisering]]+TabelScoresKwadranten[[#This Row],[NU
(leer)gemeenschap]]))*100,"")</f>
        <v/>
      </c>
      <c r="P1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3" s="74" t="str">
        <f>IFERROR((TabelScoresKwadranten[[#This Row],[NU
individueel maatwerk]]/(TabelScoresKwadranten[[#This Row],[NU
specialisme ]]+TabelScoresKwadranten[[#This Row],[NU
individueel maatwerk]]+TabelScoresKwadranten[[#This Row],[NU
professionalisering]]+TabelScoresKwadranten[[#This Row],[NU
(leer)gemeenschap]]))*100,"")</f>
        <v/>
      </c>
      <c r="R1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3" s="74" t="str">
        <f>IFERROR((TabelScoresKwadranten[[#This Row],[NU
professionalisering]]/(TabelScoresKwadranten[[#This Row],[NU
specialisme ]]+TabelScoresKwadranten[[#This Row],[NU
individueel maatwerk]]+TabelScoresKwadranten[[#This Row],[NU
professionalisering]]+TabelScoresKwadranten[[#This Row],[NU
(leer)gemeenschap]]))*100,"")</f>
        <v/>
      </c>
      <c r="T1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3" s="74" t="str">
        <f>IFERROR((TabelScoresKwadranten[[#This Row],[NU
(leer)gemeenschap]]/(TabelScoresKwadranten[[#This Row],[NU
specialisme ]]+TabelScoresKwadranten[[#This Row],[NU
individueel maatwerk]]+TabelScoresKwadranten[[#This Row],[NU
professionalisering]]+TabelScoresKwadranten[[#This Row],[NU
(leer)gemeenschap]]))*100,"")</f>
        <v/>
      </c>
      <c r="V1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3" s="74" t="str">
        <f>IFERROR(TabelScoresKwadranten[[#This Row],[NU
specialisme - %]]+TabelScoresKwadranten[[#This Row],[NU
individueel maatwerk - %]]+TabelScoresKwadranten[[#This Row],[NU
professionalisering - %]]+TabelScoresKwadranten[[#This Row],[NU
(leer)gemeenschap - %]],"")</f>
        <v/>
      </c>
      <c r="X13" s="74" t="str">
        <f>IFERROR(TabelScoresKwadranten[[#This Row],[5-JAAR-AMBITIE
specialisme - %]]+TabelScoresKwadranten[[#This Row],[5-JAAR-AMBITIE
individueel maatwerk - %]]+TabelScoresKwadranten[[#This Row],[5-JAAR-AMBITIE
professionalisering - %]]+TabelScoresKwadranten[[#This Row],[5-JAAR-AMBITIE
(leer)gemeenschap - %]],"")</f>
        <v/>
      </c>
    </row>
    <row r="14" spans="1:24">
      <c r="A14" s="80">
        <v>13</v>
      </c>
      <c r="B14" s="152"/>
      <c r="C14" s="80"/>
      <c r="D14" s="112"/>
      <c r="E14" s="79"/>
      <c r="F14" s="114"/>
      <c r="G14" s="79"/>
      <c r="H14" s="116"/>
      <c r="I14" s="79"/>
      <c r="J14" s="118"/>
      <c r="K14" s="81"/>
      <c r="L14" s="120"/>
      <c r="M14" s="120"/>
      <c r="N14" s="119"/>
      <c r="O14" s="74" t="str">
        <f>IFERROR((TabelScoresKwadranten[[#This Row],[NU
specialisme ]]/(TabelScoresKwadranten[[#This Row],[NU
specialisme ]]+TabelScoresKwadranten[[#This Row],[NU
individueel maatwerk]]+TabelScoresKwadranten[[#This Row],[NU
professionalisering]]+TabelScoresKwadranten[[#This Row],[NU
(leer)gemeenschap]]))*100,"")</f>
        <v/>
      </c>
      <c r="P1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4" s="74" t="str">
        <f>IFERROR((TabelScoresKwadranten[[#This Row],[NU
individueel maatwerk]]/(TabelScoresKwadranten[[#This Row],[NU
specialisme ]]+TabelScoresKwadranten[[#This Row],[NU
individueel maatwerk]]+TabelScoresKwadranten[[#This Row],[NU
professionalisering]]+TabelScoresKwadranten[[#This Row],[NU
(leer)gemeenschap]]))*100,"")</f>
        <v/>
      </c>
      <c r="R1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4" s="74" t="str">
        <f>IFERROR((TabelScoresKwadranten[[#This Row],[NU
professionalisering]]/(TabelScoresKwadranten[[#This Row],[NU
specialisme ]]+TabelScoresKwadranten[[#This Row],[NU
individueel maatwerk]]+TabelScoresKwadranten[[#This Row],[NU
professionalisering]]+TabelScoresKwadranten[[#This Row],[NU
(leer)gemeenschap]]))*100,"")</f>
        <v/>
      </c>
      <c r="T1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4" s="74" t="str">
        <f>IFERROR((TabelScoresKwadranten[[#This Row],[NU
(leer)gemeenschap]]/(TabelScoresKwadranten[[#This Row],[NU
specialisme ]]+TabelScoresKwadranten[[#This Row],[NU
individueel maatwerk]]+TabelScoresKwadranten[[#This Row],[NU
professionalisering]]+TabelScoresKwadranten[[#This Row],[NU
(leer)gemeenschap]]))*100,"")</f>
        <v/>
      </c>
      <c r="V1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4" s="74" t="str">
        <f>IFERROR(TabelScoresKwadranten[[#This Row],[NU
specialisme - %]]+TabelScoresKwadranten[[#This Row],[NU
individueel maatwerk - %]]+TabelScoresKwadranten[[#This Row],[NU
professionalisering - %]]+TabelScoresKwadranten[[#This Row],[NU
(leer)gemeenschap - %]],"")</f>
        <v/>
      </c>
      <c r="X14" s="74" t="str">
        <f>IFERROR(TabelScoresKwadranten[[#This Row],[5-JAAR-AMBITIE
specialisme - %]]+TabelScoresKwadranten[[#This Row],[5-JAAR-AMBITIE
individueel maatwerk - %]]+TabelScoresKwadranten[[#This Row],[5-JAAR-AMBITIE
professionalisering - %]]+TabelScoresKwadranten[[#This Row],[5-JAAR-AMBITIE
(leer)gemeenschap - %]],"")</f>
        <v/>
      </c>
    </row>
    <row r="15" spans="1:24">
      <c r="A15" s="80">
        <v>14</v>
      </c>
      <c r="B15" s="152"/>
      <c r="C15" s="80"/>
      <c r="D15" s="112"/>
      <c r="E15" s="79"/>
      <c r="F15" s="114"/>
      <c r="G15" s="79"/>
      <c r="H15" s="116"/>
      <c r="I15" s="79"/>
      <c r="J15" s="118"/>
      <c r="K15" s="81"/>
      <c r="L15" s="120"/>
      <c r="M15" s="120"/>
      <c r="N15" s="119"/>
      <c r="O15" s="74" t="str">
        <f>IFERROR((TabelScoresKwadranten[[#This Row],[NU
specialisme ]]/(TabelScoresKwadranten[[#This Row],[NU
specialisme ]]+TabelScoresKwadranten[[#This Row],[NU
individueel maatwerk]]+TabelScoresKwadranten[[#This Row],[NU
professionalisering]]+TabelScoresKwadranten[[#This Row],[NU
(leer)gemeenschap]]))*100,"")</f>
        <v/>
      </c>
      <c r="P1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5" s="74" t="str">
        <f>IFERROR((TabelScoresKwadranten[[#This Row],[NU
individueel maatwerk]]/(TabelScoresKwadranten[[#This Row],[NU
specialisme ]]+TabelScoresKwadranten[[#This Row],[NU
individueel maatwerk]]+TabelScoresKwadranten[[#This Row],[NU
professionalisering]]+TabelScoresKwadranten[[#This Row],[NU
(leer)gemeenschap]]))*100,"")</f>
        <v/>
      </c>
      <c r="R1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5" s="74" t="str">
        <f>IFERROR((TabelScoresKwadranten[[#This Row],[NU
professionalisering]]/(TabelScoresKwadranten[[#This Row],[NU
specialisme ]]+TabelScoresKwadranten[[#This Row],[NU
individueel maatwerk]]+TabelScoresKwadranten[[#This Row],[NU
professionalisering]]+TabelScoresKwadranten[[#This Row],[NU
(leer)gemeenschap]]))*100,"")</f>
        <v/>
      </c>
      <c r="T1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5" s="74" t="str">
        <f>IFERROR((TabelScoresKwadranten[[#This Row],[NU
(leer)gemeenschap]]/(TabelScoresKwadranten[[#This Row],[NU
specialisme ]]+TabelScoresKwadranten[[#This Row],[NU
individueel maatwerk]]+TabelScoresKwadranten[[#This Row],[NU
professionalisering]]+TabelScoresKwadranten[[#This Row],[NU
(leer)gemeenschap]]))*100,"")</f>
        <v/>
      </c>
      <c r="V1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5" s="74" t="str">
        <f>IFERROR(TabelScoresKwadranten[[#This Row],[NU
specialisme - %]]+TabelScoresKwadranten[[#This Row],[NU
individueel maatwerk - %]]+TabelScoresKwadranten[[#This Row],[NU
professionalisering - %]]+TabelScoresKwadranten[[#This Row],[NU
(leer)gemeenschap - %]],"")</f>
        <v/>
      </c>
      <c r="X15" s="74" t="str">
        <f>IFERROR(TabelScoresKwadranten[[#This Row],[5-JAAR-AMBITIE
specialisme - %]]+TabelScoresKwadranten[[#This Row],[5-JAAR-AMBITIE
individueel maatwerk - %]]+TabelScoresKwadranten[[#This Row],[5-JAAR-AMBITIE
professionalisering - %]]+TabelScoresKwadranten[[#This Row],[5-JAAR-AMBITIE
(leer)gemeenschap - %]],"")</f>
        <v/>
      </c>
    </row>
    <row r="16" spans="1:24">
      <c r="A16" s="80">
        <v>15</v>
      </c>
      <c r="B16" s="152"/>
      <c r="C16" s="80"/>
      <c r="D16" s="112"/>
      <c r="E16" s="79"/>
      <c r="F16" s="114"/>
      <c r="G16" s="79"/>
      <c r="H16" s="116"/>
      <c r="I16" s="79"/>
      <c r="J16" s="118"/>
      <c r="K16" s="81"/>
      <c r="L16" s="120"/>
      <c r="M16" s="120"/>
      <c r="N16" s="119"/>
      <c r="O16" s="74" t="str">
        <f>IFERROR((TabelScoresKwadranten[[#This Row],[NU
specialisme ]]/(TabelScoresKwadranten[[#This Row],[NU
specialisme ]]+TabelScoresKwadranten[[#This Row],[NU
individueel maatwerk]]+TabelScoresKwadranten[[#This Row],[NU
professionalisering]]+TabelScoresKwadranten[[#This Row],[NU
(leer)gemeenschap]]))*100,"")</f>
        <v/>
      </c>
      <c r="P1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6" s="74" t="str">
        <f>IFERROR((TabelScoresKwadranten[[#This Row],[NU
individueel maatwerk]]/(TabelScoresKwadranten[[#This Row],[NU
specialisme ]]+TabelScoresKwadranten[[#This Row],[NU
individueel maatwerk]]+TabelScoresKwadranten[[#This Row],[NU
professionalisering]]+TabelScoresKwadranten[[#This Row],[NU
(leer)gemeenschap]]))*100,"")</f>
        <v/>
      </c>
      <c r="R1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6" s="74" t="str">
        <f>IFERROR((TabelScoresKwadranten[[#This Row],[NU
professionalisering]]/(TabelScoresKwadranten[[#This Row],[NU
specialisme ]]+TabelScoresKwadranten[[#This Row],[NU
individueel maatwerk]]+TabelScoresKwadranten[[#This Row],[NU
professionalisering]]+TabelScoresKwadranten[[#This Row],[NU
(leer)gemeenschap]]))*100,"")</f>
        <v/>
      </c>
      <c r="T1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6" s="74" t="str">
        <f>IFERROR((TabelScoresKwadranten[[#This Row],[NU
(leer)gemeenschap]]/(TabelScoresKwadranten[[#This Row],[NU
specialisme ]]+TabelScoresKwadranten[[#This Row],[NU
individueel maatwerk]]+TabelScoresKwadranten[[#This Row],[NU
professionalisering]]+TabelScoresKwadranten[[#This Row],[NU
(leer)gemeenschap]]))*100,"")</f>
        <v/>
      </c>
      <c r="V1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6" s="74" t="str">
        <f>IFERROR(TabelScoresKwadranten[[#This Row],[NU
specialisme - %]]+TabelScoresKwadranten[[#This Row],[NU
individueel maatwerk - %]]+TabelScoresKwadranten[[#This Row],[NU
professionalisering - %]]+TabelScoresKwadranten[[#This Row],[NU
(leer)gemeenschap - %]],"")</f>
        <v/>
      </c>
      <c r="X16" s="74" t="str">
        <f>IFERROR(TabelScoresKwadranten[[#This Row],[5-JAAR-AMBITIE
specialisme - %]]+TabelScoresKwadranten[[#This Row],[5-JAAR-AMBITIE
individueel maatwerk - %]]+TabelScoresKwadranten[[#This Row],[5-JAAR-AMBITIE
professionalisering - %]]+TabelScoresKwadranten[[#This Row],[5-JAAR-AMBITIE
(leer)gemeenschap - %]],"")</f>
        <v/>
      </c>
    </row>
    <row r="17" spans="1:24">
      <c r="A17" s="80">
        <v>16</v>
      </c>
      <c r="B17" s="152"/>
      <c r="C17" s="80"/>
      <c r="D17" s="112"/>
      <c r="E17" s="79"/>
      <c r="F17" s="114"/>
      <c r="G17" s="79"/>
      <c r="H17" s="116"/>
      <c r="I17" s="79"/>
      <c r="J17" s="118"/>
      <c r="K17" s="81"/>
      <c r="L17" s="120"/>
      <c r="M17" s="120"/>
      <c r="N17" s="119"/>
      <c r="O17" s="74" t="str">
        <f>IFERROR((TabelScoresKwadranten[[#This Row],[NU
specialisme ]]/(TabelScoresKwadranten[[#This Row],[NU
specialisme ]]+TabelScoresKwadranten[[#This Row],[NU
individueel maatwerk]]+TabelScoresKwadranten[[#This Row],[NU
professionalisering]]+TabelScoresKwadranten[[#This Row],[NU
(leer)gemeenschap]]))*100,"")</f>
        <v/>
      </c>
      <c r="P1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7" s="74" t="str">
        <f>IFERROR((TabelScoresKwadranten[[#This Row],[NU
individueel maatwerk]]/(TabelScoresKwadranten[[#This Row],[NU
specialisme ]]+TabelScoresKwadranten[[#This Row],[NU
individueel maatwerk]]+TabelScoresKwadranten[[#This Row],[NU
professionalisering]]+TabelScoresKwadranten[[#This Row],[NU
(leer)gemeenschap]]))*100,"")</f>
        <v/>
      </c>
      <c r="R1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7" s="74" t="str">
        <f>IFERROR((TabelScoresKwadranten[[#This Row],[NU
professionalisering]]/(TabelScoresKwadranten[[#This Row],[NU
specialisme ]]+TabelScoresKwadranten[[#This Row],[NU
individueel maatwerk]]+TabelScoresKwadranten[[#This Row],[NU
professionalisering]]+TabelScoresKwadranten[[#This Row],[NU
(leer)gemeenschap]]))*100,"")</f>
        <v/>
      </c>
      <c r="T1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7" s="74" t="str">
        <f>IFERROR((TabelScoresKwadranten[[#This Row],[NU
(leer)gemeenschap]]/(TabelScoresKwadranten[[#This Row],[NU
specialisme ]]+TabelScoresKwadranten[[#This Row],[NU
individueel maatwerk]]+TabelScoresKwadranten[[#This Row],[NU
professionalisering]]+TabelScoresKwadranten[[#This Row],[NU
(leer)gemeenschap]]))*100,"")</f>
        <v/>
      </c>
      <c r="V1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7" s="74" t="str">
        <f>IFERROR(TabelScoresKwadranten[[#This Row],[NU
specialisme - %]]+TabelScoresKwadranten[[#This Row],[NU
individueel maatwerk - %]]+TabelScoresKwadranten[[#This Row],[NU
professionalisering - %]]+TabelScoresKwadranten[[#This Row],[NU
(leer)gemeenschap - %]],"")</f>
        <v/>
      </c>
      <c r="X17" s="74" t="str">
        <f>IFERROR(TabelScoresKwadranten[[#This Row],[5-JAAR-AMBITIE
specialisme - %]]+TabelScoresKwadranten[[#This Row],[5-JAAR-AMBITIE
individueel maatwerk - %]]+TabelScoresKwadranten[[#This Row],[5-JAAR-AMBITIE
professionalisering - %]]+TabelScoresKwadranten[[#This Row],[5-JAAR-AMBITIE
(leer)gemeenschap - %]],"")</f>
        <v/>
      </c>
    </row>
    <row r="18" spans="1:24">
      <c r="A18" s="80">
        <v>17</v>
      </c>
      <c r="B18" s="152"/>
      <c r="C18" s="80"/>
      <c r="D18" s="112"/>
      <c r="E18" s="79"/>
      <c r="F18" s="114"/>
      <c r="G18" s="79"/>
      <c r="H18" s="116"/>
      <c r="I18" s="79"/>
      <c r="J18" s="118"/>
      <c r="K18" s="81"/>
      <c r="L18" s="120"/>
      <c r="M18" s="120"/>
      <c r="N18" s="119"/>
      <c r="O18" s="74" t="str">
        <f>IFERROR((TabelScoresKwadranten[[#This Row],[NU
specialisme ]]/(TabelScoresKwadranten[[#This Row],[NU
specialisme ]]+TabelScoresKwadranten[[#This Row],[NU
individueel maatwerk]]+TabelScoresKwadranten[[#This Row],[NU
professionalisering]]+TabelScoresKwadranten[[#This Row],[NU
(leer)gemeenschap]]))*100,"")</f>
        <v/>
      </c>
      <c r="P1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8" s="74" t="str">
        <f>IFERROR((TabelScoresKwadranten[[#This Row],[NU
individueel maatwerk]]/(TabelScoresKwadranten[[#This Row],[NU
specialisme ]]+TabelScoresKwadranten[[#This Row],[NU
individueel maatwerk]]+TabelScoresKwadranten[[#This Row],[NU
professionalisering]]+TabelScoresKwadranten[[#This Row],[NU
(leer)gemeenschap]]))*100,"")</f>
        <v/>
      </c>
      <c r="R1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8" s="74" t="str">
        <f>IFERROR((TabelScoresKwadranten[[#This Row],[NU
professionalisering]]/(TabelScoresKwadranten[[#This Row],[NU
specialisme ]]+TabelScoresKwadranten[[#This Row],[NU
individueel maatwerk]]+TabelScoresKwadranten[[#This Row],[NU
professionalisering]]+TabelScoresKwadranten[[#This Row],[NU
(leer)gemeenschap]]))*100,"")</f>
        <v/>
      </c>
      <c r="T1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8" s="74" t="str">
        <f>IFERROR((TabelScoresKwadranten[[#This Row],[NU
(leer)gemeenschap]]/(TabelScoresKwadranten[[#This Row],[NU
specialisme ]]+TabelScoresKwadranten[[#This Row],[NU
individueel maatwerk]]+TabelScoresKwadranten[[#This Row],[NU
professionalisering]]+TabelScoresKwadranten[[#This Row],[NU
(leer)gemeenschap]]))*100,"")</f>
        <v/>
      </c>
      <c r="V1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8" s="74" t="str">
        <f>IFERROR(TabelScoresKwadranten[[#This Row],[NU
specialisme - %]]+TabelScoresKwadranten[[#This Row],[NU
individueel maatwerk - %]]+TabelScoresKwadranten[[#This Row],[NU
professionalisering - %]]+TabelScoresKwadranten[[#This Row],[NU
(leer)gemeenschap - %]],"")</f>
        <v/>
      </c>
      <c r="X18" s="74" t="str">
        <f>IFERROR(TabelScoresKwadranten[[#This Row],[5-JAAR-AMBITIE
specialisme - %]]+TabelScoresKwadranten[[#This Row],[5-JAAR-AMBITIE
individueel maatwerk - %]]+TabelScoresKwadranten[[#This Row],[5-JAAR-AMBITIE
professionalisering - %]]+TabelScoresKwadranten[[#This Row],[5-JAAR-AMBITIE
(leer)gemeenschap - %]],"")</f>
        <v/>
      </c>
    </row>
    <row r="19" spans="1:24">
      <c r="A19" s="80">
        <v>18</v>
      </c>
      <c r="B19" s="152"/>
      <c r="C19" s="80"/>
      <c r="D19" s="112"/>
      <c r="E19" s="79"/>
      <c r="F19" s="114"/>
      <c r="G19" s="79"/>
      <c r="H19" s="116"/>
      <c r="I19" s="79"/>
      <c r="J19" s="118"/>
      <c r="K19" s="81"/>
      <c r="L19" s="120"/>
      <c r="M19" s="120"/>
      <c r="N19" s="119"/>
      <c r="O19" s="74" t="str">
        <f>IFERROR((TabelScoresKwadranten[[#This Row],[NU
specialisme ]]/(TabelScoresKwadranten[[#This Row],[NU
specialisme ]]+TabelScoresKwadranten[[#This Row],[NU
individueel maatwerk]]+TabelScoresKwadranten[[#This Row],[NU
professionalisering]]+TabelScoresKwadranten[[#This Row],[NU
(leer)gemeenschap]]))*100,"")</f>
        <v/>
      </c>
      <c r="P1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9" s="74" t="str">
        <f>IFERROR((TabelScoresKwadranten[[#This Row],[NU
individueel maatwerk]]/(TabelScoresKwadranten[[#This Row],[NU
specialisme ]]+TabelScoresKwadranten[[#This Row],[NU
individueel maatwerk]]+TabelScoresKwadranten[[#This Row],[NU
professionalisering]]+TabelScoresKwadranten[[#This Row],[NU
(leer)gemeenschap]]))*100,"")</f>
        <v/>
      </c>
      <c r="R1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9" s="74" t="str">
        <f>IFERROR((TabelScoresKwadranten[[#This Row],[NU
professionalisering]]/(TabelScoresKwadranten[[#This Row],[NU
specialisme ]]+TabelScoresKwadranten[[#This Row],[NU
individueel maatwerk]]+TabelScoresKwadranten[[#This Row],[NU
professionalisering]]+TabelScoresKwadranten[[#This Row],[NU
(leer)gemeenschap]]))*100,"")</f>
        <v/>
      </c>
      <c r="T1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9" s="74" t="str">
        <f>IFERROR((TabelScoresKwadranten[[#This Row],[NU
(leer)gemeenschap]]/(TabelScoresKwadranten[[#This Row],[NU
specialisme ]]+TabelScoresKwadranten[[#This Row],[NU
individueel maatwerk]]+TabelScoresKwadranten[[#This Row],[NU
professionalisering]]+TabelScoresKwadranten[[#This Row],[NU
(leer)gemeenschap]]))*100,"")</f>
        <v/>
      </c>
      <c r="V1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9" s="74" t="str">
        <f>IFERROR(TabelScoresKwadranten[[#This Row],[NU
specialisme - %]]+TabelScoresKwadranten[[#This Row],[NU
individueel maatwerk - %]]+TabelScoresKwadranten[[#This Row],[NU
professionalisering - %]]+TabelScoresKwadranten[[#This Row],[NU
(leer)gemeenschap - %]],"")</f>
        <v/>
      </c>
      <c r="X19" s="74" t="str">
        <f>IFERROR(TabelScoresKwadranten[[#This Row],[5-JAAR-AMBITIE
specialisme - %]]+TabelScoresKwadranten[[#This Row],[5-JAAR-AMBITIE
individueel maatwerk - %]]+TabelScoresKwadranten[[#This Row],[5-JAAR-AMBITIE
professionalisering - %]]+TabelScoresKwadranten[[#This Row],[5-JAAR-AMBITIE
(leer)gemeenschap - %]],"")</f>
        <v/>
      </c>
    </row>
    <row r="20" spans="1:24">
      <c r="A20" s="80">
        <v>19</v>
      </c>
      <c r="B20" s="152"/>
      <c r="C20" s="80"/>
      <c r="D20" s="112"/>
      <c r="E20" s="79"/>
      <c r="F20" s="114"/>
      <c r="G20" s="79"/>
      <c r="H20" s="116"/>
      <c r="I20" s="79"/>
      <c r="J20" s="118"/>
      <c r="K20" s="81"/>
      <c r="L20" s="120"/>
      <c r="M20" s="120"/>
      <c r="N20" s="119"/>
      <c r="O20" s="74" t="str">
        <f>IFERROR((TabelScoresKwadranten[[#This Row],[NU
specialisme ]]/(TabelScoresKwadranten[[#This Row],[NU
specialisme ]]+TabelScoresKwadranten[[#This Row],[NU
individueel maatwerk]]+TabelScoresKwadranten[[#This Row],[NU
professionalisering]]+TabelScoresKwadranten[[#This Row],[NU
(leer)gemeenschap]]))*100,"")</f>
        <v/>
      </c>
      <c r="P2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0" s="74" t="str">
        <f>IFERROR((TabelScoresKwadranten[[#This Row],[NU
individueel maatwerk]]/(TabelScoresKwadranten[[#This Row],[NU
specialisme ]]+TabelScoresKwadranten[[#This Row],[NU
individueel maatwerk]]+TabelScoresKwadranten[[#This Row],[NU
professionalisering]]+TabelScoresKwadranten[[#This Row],[NU
(leer)gemeenschap]]))*100,"")</f>
        <v/>
      </c>
      <c r="R2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0" s="74" t="str">
        <f>IFERROR((TabelScoresKwadranten[[#This Row],[NU
professionalisering]]/(TabelScoresKwadranten[[#This Row],[NU
specialisme ]]+TabelScoresKwadranten[[#This Row],[NU
individueel maatwerk]]+TabelScoresKwadranten[[#This Row],[NU
professionalisering]]+TabelScoresKwadranten[[#This Row],[NU
(leer)gemeenschap]]))*100,"")</f>
        <v/>
      </c>
      <c r="T2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0" s="74" t="str">
        <f>IFERROR((TabelScoresKwadranten[[#This Row],[NU
(leer)gemeenschap]]/(TabelScoresKwadranten[[#This Row],[NU
specialisme ]]+TabelScoresKwadranten[[#This Row],[NU
individueel maatwerk]]+TabelScoresKwadranten[[#This Row],[NU
professionalisering]]+TabelScoresKwadranten[[#This Row],[NU
(leer)gemeenschap]]))*100,"")</f>
        <v/>
      </c>
      <c r="V2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0" s="74" t="str">
        <f>IFERROR(TabelScoresKwadranten[[#This Row],[NU
specialisme - %]]+TabelScoresKwadranten[[#This Row],[NU
individueel maatwerk - %]]+TabelScoresKwadranten[[#This Row],[NU
professionalisering - %]]+TabelScoresKwadranten[[#This Row],[NU
(leer)gemeenschap - %]],"")</f>
        <v/>
      </c>
      <c r="X20" s="74" t="str">
        <f>IFERROR(TabelScoresKwadranten[[#This Row],[5-JAAR-AMBITIE
specialisme - %]]+TabelScoresKwadranten[[#This Row],[5-JAAR-AMBITIE
individueel maatwerk - %]]+TabelScoresKwadranten[[#This Row],[5-JAAR-AMBITIE
professionalisering - %]]+TabelScoresKwadranten[[#This Row],[5-JAAR-AMBITIE
(leer)gemeenschap - %]],"")</f>
        <v/>
      </c>
    </row>
    <row r="21" spans="1:24">
      <c r="A21" s="80">
        <v>20</v>
      </c>
      <c r="B21" s="152"/>
      <c r="C21" s="80"/>
      <c r="D21" s="112"/>
      <c r="E21" s="79"/>
      <c r="F21" s="114"/>
      <c r="G21" s="79"/>
      <c r="H21" s="116"/>
      <c r="I21" s="79"/>
      <c r="J21" s="118"/>
      <c r="K21" s="81"/>
      <c r="L21" s="120"/>
      <c r="M21" s="120"/>
      <c r="N21" s="119"/>
      <c r="O21" s="74" t="str">
        <f>IFERROR((TabelScoresKwadranten[[#This Row],[NU
specialisme ]]/(TabelScoresKwadranten[[#This Row],[NU
specialisme ]]+TabelScoresKwadranten[[#This Row],[NU
individueel maatwerk]]+TabelScoresKwadranten[[#This Row],[NU
professionalisering]]+TabelScoresKwadranten[[#This Row],[NU
(leer)gemeenschap]]))*100,"")</f>
        <v/>
      </c>
      <c r="P2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1" s="74" t="str">
        <f>IFERROR((TabelScoresKwadranten[[#This Row],[NU
individueel maatwerk]]/(TabelScoresKwadranten[[#This Row],[NU
specialisme ]]+TabelScoresKwadranten[[#This Row],[NU
individueel maatwerk]]+TabelScoresKwadranten[[#This Row],[NU
professionalisering]]+TabelScoresKwadranten[[#This Row],[NU
(leer)gemeenschap]]))*100,"")</f>
        <v/>
      </c>
      <c r="R2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1" s="74" t="str">
        <f>IFERROR((TabelScoresKwadranten[[#This Row],[NU
professionalisering]]/(TabelScoresKwadranten[[#This Row],[NU
specialisme ]]+TabelScoresKwadranten[[#This Row],[NU
individueel maatwerk]]+TabelScoresKwadranten[[#This Row],[NU
professionalisering]]+TabelScoresKwadranten[[#This Row],[NU
(leer)gemeenschap]]))*100,"")</f>
        <v/>
      </c>
      <c r="T2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1" s="74" t="str">
        <f>IFERROR((TabelScoresKwadranten[[#This Row],[NU
(leer)gemeenschap]]/(TabelScoresKwadranten[[#This Row],[NU
specialisme ]]+TabelScoresKwadranten[[#This Row],[NU
individueel maatwerk]]+TabelScoresKwadranten[[#This Row],[NU
professionalisering]]+TabelScoresKwadranten[[#This Row],[NU
(leer)gemeenschap]]))*100,"")</f>
        <v/>
      </c>
      <c r="V2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1" s="74" t="str">
        <f>IFERROR(TabelScoresKwadranten[[#This Row],[NU
specialisme - %]]+TabelScoresKwadranten[[#This Row],[NU
individueel maatwerk - %]]+TabelScoresKwadranten[[#This Row],[NU
professionalisering - %]]+TabelScoresKwadranten[[#This Row],[NU
(leer)gemeenschap - %]],"")</f>
        <v/>
      </c>
      <c r="X21" s="74" t="str">
        <f>IFERROR(TabelScoresKwadranten[[#This Row],[5-JAAR-AMBITIE
specialisme - %]]+TabelScoresKwadranten[[#This Row],[5-JAAR-AMBITIE
individueel maatwerk - %]]+TabelScoresKwadranten[[#This Row],[5-JAAR-AMBITIE
professionalisering - %]]+TabelScoresKwadranten[[#This Row],[5-JAAR-AMBITIE
(leer)gemeenschap - %]],"")</f>
        <v/>
      </c>
    </row>
    <row r="22" spans="1:24">
      <c r="A22" s="80">
        <v>21</v>
      </c>
      <c r="B22" s="152"/>
      <c r="C22" s="80"/>
      <c r="D22" s="112"/>
      <c r="E22" s="79"/>
      <c r="F22" s="114"/>
      <c r="G22" s="79"/>
      <c r="H22" s="116"/>
      <c r="I22" s="79"/>
      <c r="J22" s="118"/>
      <c r="K22" s="81"/>
      <c r="L22" s="120"/>
      <c r="M22" s="120"/>
      <c r="N22" s="119"/>
      <c r="O22" s="74" t="str">
        <f>IFERROR((TabelScoresKwadranten[[#This Row],[NU
specialisme ]]/(TabelScoresKwadranten[[#This Row],[NU
specialisme ]]+TabelScoresKwadranten[[#This Row],[NU
individueel maatwerk]]+TabelScoresKwadranten[[#This Row],[NU
professionalisering]]+TabelScoresKwadranten[[#This Row],[NU
(leer)gemeenschap]]))*100,"")</f>
        <v/>
      </c>
      <c r="P2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2" s="74" t="str">
        <f>IFERROR((TabelScoresKwadranten[[#This Row],[NU
individueel maatwerk]]/(TabelScoresKwadranten[[#This Row],[NU
specialisme ]]+TabelScoresKwadranten[[#This Row],[NU
individueel maatwerk]]+TabelScoresKwadranten[[#This Row],[NU
professionalisering]]+TabelScoresKwadranten[[#This Row],[NU
(leer)gemeenschap]]))*100,"")</f>
        <v/>
      </c>
      <c r="R2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2" s="74" t="str">
        <f>IFERROR((TabelScoresKwadranten[[#This Row],[NU
professionalisering]]/(TabelScoresKwadranten[[#This Row],[NU
specialisme ]]+TabelScoresKwadranten[[#This Row],[NU
individueel maatwerk]]+TabelScoresKwadranten[[#This Row],[NU
professionalisering]]+TabelScoresKwadranten[[#This Row],[NU
(leer)gemeenschap]]))*100,"")</f>
        <v/>
      </c>
      <c r="T2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2" s="74" t="str">
        <f>IFERROR((TabelScoresKwadranten[[#This Row],[NU
(leer)gemeenschap]]/(TabelScoresKwadranten[[#This Row],[NU
specialisme ]]+TabelScoresKwadranten[[#This Row],[NU
individueel maatwerk]]+TabelScoresKwadranten[[#This Row],[NU
professionalisering]]+TabelScoresKwadranten[[#This Row],[NU
(leer)gemeenschap]]))*100,"")</f>
        <v/>
      </c>
      <c r="V2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2" s="74" t="str">
        <f>IFERROR(TabelScoresKwadranten[[#This Row],[NU
specialisme - %]]+TabelScoresKwadranten[[#This Row],[NU
individueel maatwerk - %]]+TabelScoresKwadranten[[#This Row],[NU
professionalisering - %]]+TabelScoresKwadranten[[#This Row],[NU
(leer)gemeenschap - %]],"")</f>
        <v/>
      </c>
      <c r="X22" s="74" t="str">
        <f>IFERROR(TabelScoresKwadranten[[#This Row],[5-JAAR-AMBITIE
specialisme - %]]+TabelScoresKwadranten[[#This Row],[5-JAAR-AMBITIE
individueel maatwerk - %]]+TabelScoresKwadranten[[#This Row],[5-JAAR-AMBITIE
professionalisering - %]]+TabelScoresKwadranten[[#This Row],[5-JAAR-AMBITIE
(leer)gemeenschap - %]],"")</f>
        <v/>
      </c>
    </row>
    <row r="23" spans="1:24">
      <c r="A23" s="80">
        <v>22</v>
      </c>
      <c r="B23" s="152"/>
      <c r="C23" s="80"/>
      <c r="D23" s="112"/>
      <c r="E23" s="79"/>
      <c r="F23" s="114"/>
      <c r="G23" s="79"/>
      <c r="H23" s="116"/>
      <c r="I23" s="79"/>
      <c r="J23" s="118"/>
      <c r="K23" s="81"/>
      <c r="L23" s="120"/>
      <c r="M23" s="120"/>
      <c r="N23" s="119"/>
      <c r="O23" s="74" t="str">
        <f>IFERROR((TabelScoresKwadranten[[#This Row],[NU
specialisme ]]/(TabelScoresKwadranten[[#This Row],[NU
specialisme ]]+TabelScoresKwadranten[[#This Row],[NU
individueel maatwerk]]+TabelScoresKwadranten[[#This Row],[NU
professionalisering]]+TabelScoresKwadranten[[#This Row],[NU
(leer)gemeenschap]]))*100,"")</f>
        <v/>
      </c>
      <c r="P2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3" s="74" t="str">
        <f>IFERROR((TabelScoresKwadranten[[#This Row],[NU
individueel maatwerk]]/(TabelScoresKwadranten[[#This Row],[NU
specialisme ]]+TabelScoresKwadranten[[#This Row],[NU
individueel maatwerk]]+TabelScoresKwadranten[[#This Row],[NU
professionalisering]]+TabelScoresKwadranten[[#This Row],[NU
(leer)gemeenschap]]))*100,"")</f>
        <v/>
      </c>
      <c r="R2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3" s="74" t="str">
        <f>IFERROR((TabelScoresKwadranten[[#This Row],[NU
professionalisering]]/(TabelScoresKwadranten[[#This Row],[NU
specialisme ]]+TabelScoresKwadranten[[#This Row],[NU
individueel maatwerk]]+TabelScoresKwadranten[[#This Row],[NU
professionalisering]]+TabelScoresKwadranten[[#This Row],[NU
(leer)gemeenschap]]))*100,"")</f>
        <v/>
      </c>
      <c r="T2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3" s="74" t="str">
        <f>IFERROR((TabelScoresKwadranten[[#This Row],[NU
(leer)gemeenschap]]/(TabelScoresKwadranten[[#This Row],[NU
specialisme ]]+TabelScoresKwadranten[[#This Row],[NU
individueel maatwerk]]+TabelScoresKwadranten[[#This Row],[NU
professionalisering]]+TabelScoresKwadranten[[#This Row],[NU
(leer)gemeenschap]]))*100,"")</f>
        <v/>
      </c>
      <c r="V2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3" s="74" t="str">
        <f>IFERROR(TabelScoresKwadranten[[#This Row],[NU
specialisme - %]]+TabelScoresKwadranten[[#This Row],[NU
individueel maatwerk - %]]+TabelScoresKwadranten[[#This Row],[NU
professionalisering - %]]+TabelScoresKwadranten[[#This Row],[NU
(leer)gemeenschap - %]],"")</f>
        <v/>
      </c>
      <c r="X23" s="74" t="str">
        <f>IFERROR(TabelScoresKwadranten[[#This Row],[5-JAAR-AMBITIE
specialisme - %]]+TabelScoresKwadranten[[#This Row],[5-JAAR-AMBITIE
individueel maatwerk - %]]+TabelScoresKwadranten[[#This Row],[5-JAAR-AMBITIE
professionalisering - %]]+TabelScoresKwadranten[[#This Row],[5-JAAR-AMBITIE
(leer)gemeenschap - %]],"")</f>
        <v/>
      </c>
    </row>
    <row r="24" spans="1:24">
      <c r="A24" s="80">
        <v>23</v>
      </c>
      <c r="B24" s="152"/>
      <c r="C24" s="80"/>
      <c r="D24" s="112"/>
      <c r="E24" s="79"/>
      <c r="F24" s="114"/>
      <c r="G24" s="79"/>
      <c r="H24" s="116"/>
      <c r="I24" s="79"/>
      <c r="J24" s="118"/>
      <c r="K24" s="81"/>
      <c r="L24" s="120"/>
      <c r="M24" s="120"/>
      <c r="N24" s="119"/>
      <c r="O24" s="74" t="str">
        <f>IFERROR((TabelScoresKwadranten[[#This Row],[NU
specialisme ]]/(TabelScoresKwadranten[[#This Row],[NU
specialisme ]]+TabelScoresKwadranten[[#This Row],[NU
individueel maatwerk]]+TabelScoresKwadranten[[#This Row],[NU
professionalisering]]+TabelScoresKwadranten[[#This Row],[NU
(leer)gemeenschap]]))*100,"")</f>
        <v/>
      </c>
      <c r="P2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4" s="74" t="str">
        <f>IFERROR((TabelScoresKwadranten[[#This Row],[NU
individueel maatwerk]]/(TabelScoresKwadranten[[#This Row],[NU
specialisme ]]+TabelScoresKwadranten[[#This Row],[NU
individueel maatwerk]]+TabelScoresKwadranten[[#This Row],[NU
professionalisering]]+TabelScoresKwadranten[[#This Row],[NU
(leer)gemeenschap]]))*100,"")</f>
        <v/>
      </c>
      <c r="R2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4" s="74" t="str">
        <f>IFERROR((TabelScoresKwadranten[[#This Row],[NU
professionalisering]]/(TabelScoresKwadranten[[#This Row],[NU
specialisme ]]+TabelScoresKwadranten[[#This Row],[NU
individueel maatwerk]]+TabelScoresKwadranten[[#This Row],[NU
professionalisering]]+TabelScoresKwadranten[[#This Row],[NU
(leer)gemeenschap]]))*100,"")</f>
        <v/>
      </c>
      <c r="T2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4" s="74" t="str">
        <f>IFERROR((TabelScoresKwadranten[[#This Row],[NU
(leer)gemeenschap]]/(TabelScoresKwadranten[[#This Row],[NU
specialisme ]]+TabelScoresKwadranten[[#This Row],[NU
individueel maatwerk]]+TabelScoresKwadranten[[#This Row],[NU
professionalisering]]+TabelScoresKwadranten[[#This Row],[NU
(leer)gemeenschap]]))*100,"")</f>
        <v/>
      </c>
      <c r="V2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4" s="74" t="str">
        <f>IFERROR(TabelScoresKwadranten[[#This Row],[NU
specialisme - %]]+TabelScoresKwadranten[[#This Row],[NU
individueel maatwerk - %]]+TabelScoresKwadranten[[#This Row],[NU
professionalisering - %]]+TabelScoresKwadranten[[#This Row],[NU
(leer)gemeenschap - %]],"")</f>
        <v/>
      </c>
      <c r="X24" s="74" t="str">
        <f>IFERROR(TabelScoresKwadranten[[#This Row],[5-JAAR-AMBITIE
specialisme - %]]+TabelScoresKwadranten[[#This Row],[5-JAAR-AMBITIE
individueel maatwerk - %]]+TabelScoresKwadranten[[#This Row],[5-JAAR-AMBITIE
professionalisering - %]]+TabelScoresKwadranten[[#This Row],[5-JAAR-AMBITIE
(leer)gemeenschap - %]],"")</f>
        <v/>
      </c>
    </row>
    <row r="25" spans="1:24">
      <c r="A25" s="80">
        <v>24</v>
      </c>
      <c r="B25" s="152"/>
      <c r="C25" s="80"/>
      <c r="D25" s="112"/>
      <c r="E25" s="79"/>
      <c r="F25" s="114"/>
      <c r="G25" s="79"/>
      <c r="H25" s="116"/>
      <c r="I25" s="79"/>
      <c r="J25" s="118"/>
      <c r="K25" s="81"/>
      <c r="L25" s="120"/>
      <c r="M25" s="120"/>
      <c r="N25" s="119"/>
      <c r="O25" s="74" t="str">
        <f>IFERROR((TabelScoresKwadranten[[#This Row],[NU
specialisme ]]/(TabelScoresKwadranten[[#This Row],[NU
specialisme ]]+TabelScoresKwadranten[[#This Row],[NU
individueel maatwerk]]+TabelScoresKwadranten[[#This Row],[NU
professionalisering]]+TabelScoresKwadranten[[#This Row],[NU
(leer)gemeenschap]]))*100,"")</f>
        <v/>
      </c>
      <c r="P2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5" s="74" t="str">
        <f>IFERROR((TabelScoresKwadranten[[#This Row],[NU
individueel maatwerk]]/(TabelScoresKwadranten[[#This Row],[NU
specialisme ]]+TabelScoresKwadranten[[#This Row],[NU
individueel maatwerk]]+TabelScoresKwadranten[[#This Row],[NU
professionalisering]]+TabelScoresKwadranten[[#This Row],[NU
(leer)gemeenschap]]))*100,"")</f>
        <v/>
      </c>
      <c r="R2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5" s="74" t="str">
        <f>IFERROR((TabelScoresKwadranten[[#This Row],[NU
professionalisering]]/(TabelScoresKwadranten[[#This Row],[NU
specialisme ]]+TabelScoresKwadranten[[#This Row],[NU
individueel maatwerk]]+TabelScoresKwadranten[[#This Row],[NU
professionalisering]]+TabelScoresKwadranten[[#This Row],[NU
(leer)gemeenschap]]))*100,"")</f>
        <v/>
      </c>
      <c r="T2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5" s="74" t="str">
        <f>IFERROR((TabelScoresKwadranten[[#This Row],[NU
(leer)gemeenschap]]/(TabelScoresKwadranten[[#This Row],[NU
specialisme ]]+TabelScoresKwadranten[[#This Row],[NU
individueel maatwerk]]+TabelScoresKwadranten[[#This Row],[NU
professionalisering]]+TabelScoresKwadranten[[#This Row],[NU
(leer)gemeenschap]]))*100,"")</f>
        <v/>
      </c>
      <c r="V2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5" s="74" t="str">
        <f>IFERROR(TabelScoresKwadranten[[#This Row],[NU
specialisme - %]]+TabelScoresKwadranten[[#This Row],[NU
individueel maatwerk - %]]+TabelScoresKwadranten[[#This Row],[NU
professionalisering - %]]+TabelScoresKwadranten[[#This Row],[NU
(leer)gemeenschap - %]],"")</f>
        <v/>
      </c>
      <c r="X25" s="74" t="str">
        <f>IFERROR(TabelScoresKwadranten[[#This Row],[5-JAAR-AMBITIE
specialisme - %]]+TabelScoresKwadranten[[#This Row],[5-JAAR-AMBITIE
individueel maatwerk - %]]+TabelScoresKwadranten[[#This Row],[5-JAAR-AMBITIE
professionalisering - %]]+TabelScoresKwadranten[[#This Row],[5-JAAR-AMBITIE
(leer)gemeenschap - %]],"")</f>
        <v/>
      </c>
    </row>
    <row r="26" spans="1:24">
      <c r="A26" s="80">
        <v>25</v>
      </c>
      <c r="B26" s="152"/>
      <c r="C26" s="80"/>
      <c r="D26" s="112"/>
      <c r="E26" s="79"/>
      <c r="F26" s="114"/>
      <c r="G26" s="79"/>
      <c r="H26" s="116"/>
      <c r="I26" s="79"/>
      <c r="J26" s="118"/>
      <c r="K26" s="81"/>
      <c r="L26" s="120"/>
      <c r="M26" s="120"/>
      <c r="N26" s="119"/>
      <c r="O26" s="74" t="str">
        <f>IFERROR((TabelScoresKwadranten[[#This Row],[NU
specialisme ]]/(TabelScoresKwadranten[[#This Row],[NU
specialisme ]]+TabelScoresKwadranten[[#This Row],[NU
individueel maatwerk]]+TabelScoresKwadranten[[#This Row],[NU
professionalisering]]+TabelScoresKwadranten[[#This Row],[NU
(leer)gemeenschap]]))*100,"")</f>
        <v/>
      </c>
      <c r="P2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6" s="74" t="str">
        <f>IFERROR((TabelScoresKwadranten[[#This Row],[NU
individueel maatwerk]]/(TabelScoresKwadranten[[#This Row],[NU
specialisme ]]+TabelScoresKwadranten[[#This Row],[NU
individueel maatwerk]]+TabelScoresKwadranten[[#This Row],[NU
professionalisering]]+TabelScoresKwadranten[[#This Row],[NU
(leer)gemeenschap]]))*100,"")</f>
        <v/>
      </c>
      <c r="R2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6" s="74" t="str">
        <f>IFERROR((TabelScoresKwadranten[[#This Row],[NU
professionalisering]]/(TabelScoresKwadranten[[#This Row],[NU
specialisme ]]+TabelScoresKwadranten[[#This Row],[NU
individueel maatwerk]]+TabelScoresKwadranten[[#This Row],[NU
professionalisering]]+TabelScoresKwadranten[[#This Row],[NU
(leer)gemeenschap]]))*100,"")</f>
        <v/>
      </c>
      <c r="T2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6" s="74" t="str">
        <f>IFERROR((TabelScoresKwadranten[[#This Row],[NU
(leer)gemeenschap]]/(TabelScoresKwadranten[[#This Row],[NU
specialisme ]]+TabelScoresKwadranten[[#This Row],[NU
individueel maatwerk]]+TabelScoresKwadranten[[#This Row],[NU
professionalisering]]+TabelScoresKwadranten[[#This Row],[NU
(leer)gemeenschap]]))*100,"")</f>
        <v/>
      </c>
      <c r="V2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6" s="74" t="str">
        <f>IFERROR(TabelScoresKwadranten[[#This Row],[NU
specialisme - %]]+TabelScoresKwadranten[[#This Row],[NU
individueel maatwerk - %]]+TabelScoresKwadranten[[#This Row],[NU
professionalisering - %]]+TabelScoresKwadranten[[#This Row],[NU
(leer)gemeenschap - %]],"")</f>
        <v/>
      </c>
      <c r="X26" s="74" t="str">
        <f>IFERROR(TabelScoresKwadranten[[#This Row],[5-JAAR-AMBITIE
specialisme - %]]+TabelScoresKwadranten[[#This Row],[5-JAAR-AMBITIE
individueel maatwerk - %]]+TabelScoresKwadranten[[#This Row],[5-JAAR-AMBITIE
professionalisering - %]]+TabelScoresKwadranten[[#This Row],[5-JAAR-AMBITIE
(leer)gemeenschap - %]],"")</f>
        <v/>
      </c>
    </row>
    <row r="27" spans="1:24">
      <c r="A27" s="80">
        <v>26</v>
      </c>
      <c r="B27" s="152"/>
      <c r="C27" s="80"/>
      <c r="D27" s="112"/>
      <c r="E27" s="79"/>
      <c r="F27" s="114"/>
      <c r="G27" s="79"/>
      <c r="H27" s="116"/>
      <c r="I27" s="79"/>
      <c r="J27" s="118"/>
      <c r="K27" s="81"/>
      <c r="L27" s="120"/>
      <c r="M27" s="120"/>
      <c r="N27" s="119"/>
      <c r="O27" s="74" t="str">
        <f>IFERROR((TabelScoresKwadranten[[#This Row],[NU
specialisme ]]/(TabelScoresKwadranten[[#This Row],[NU
specialisme ]]+TabelScoresKwadranten[[#This Row],[NU
individueel maatwerk]]+TabelScoresKwadranten[[#This Row],[NU
professionalisering]]+TabelScoresKwadranten[[#This Row],[NU
(leer)gemeenschap]]))*100,"")</f>
        <v/>
      </c>
      <c r="P2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7" s="74" t="str">
        <f>IFERROR((TabelScoresKwadranten[[#This Row],[NU
individueel maatwerk]]/(TabelScoresKwadranten[[#This Row],[NU
specialisme ]]+TabelScoresKwadranten[[#This Row],[NU
individueel maatwerk]]+TabelScoresKwadranten[[#This Row],[NU
professionalisering]]+TabelScoresKwadranten[[#This Row],[NU
(leer)gemeenschap]]))*100,"")</f>
        <v/>
      </c>
      <c r="R2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7" s="74" t="str">
        <f>IFERROR((TabelScoresKwadranten[[#This Row],[NU
professionalisering]]/(TabelScoresKwadranten[[#This Row],[NU
specialisme ]]+TabelScoresKwadranten[[#This Row],[NU
individueel maatwerk]]+TabelScoresKwadranten[[#This Row],[NU
professionalisering]]+TabelScoresKwadranten[[#This Row],[NU
(leer)gemeenschap]]))*100,"")</f>
        <v/>
      </c>
      <c r="T2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7" s="74" t="str">
        <f>IFERROR((TabelScoresKwadranten[[#This Row],[NU
(leer)gemeenschap]]/(TabelScoresKwadranten[[#This Row],[NU
specialisme ]]+TabelScoresKwadranten[[#This Row],[NU
individueel maatwerk]]+TabelScoresKwadranten[[#This Row],[NU
professionalisering]]+TabelScoresKwadranten[[#This Row],[NU
(leer)gemeenschap]]))*100,"")</f>
        <v/>
      </c>
      <c r="V2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7" s="74" t="str">
        <f>IFERROR(TabelScoresKwadranten[[#This Row],[NU
specialisme - %]]+TabelScoresKwadranten[[#This Row],[NU
individueel maatwerk - %]]+TabelScoresKwadranten[[#This Row],[NU
professionalisering - %]]+TabelScoresKwadranten[[#This Row],[NU
(leer)gemeenschap - %]],"")</f>
        <v/>
      </c>
      <c r="X27" s="74" t="str">
        <f>IFERROR(TabelScoresKwadranten[[#This Row],[5-JAAR-AMBITIE
specialisme - %]]+TabelScoresKwadranten[[#This Row],[5-JAAR-AMBITIE
individueel maatwerk - %]]+TabelScoresKwadranten[[#This Row],[5-JAAR-AMBITIE
professionalisering - %]]+TabelScoresKwadranten[[#This Row],[5-JAAR-AMBITIE
(leer)gemeenschap - %]],"")</f>
        <v/>
      </c>
    </row>
    <row r="28" spans="1:24">
      <c r="A28" s="80">
        <v>27</v>
      </c>
      <c r="B28" s="152"/>
      <c r="C28" s="80"/>
      <c r="D28" s="112"/>
      <c r="E28" s="79"/>
      <c r="F28" s="114"/>
      <c r="G28" s="79"/>
      <c r="H28" s="116"/>
      <c r="I28" s="79"/>
      <c r="J28" s="118"/>
      <c r="K28" s="81"/>
      <c r="L28" s="120"/>
      <c r="M28" s="120"/>
      <c r="N28" s="119"/>
      <c r="O28" s="74" t="str">
        <f>IFERROR((TabelScoresKwadranten[[#This Row],[NU
specialisme ]]/(TabelScoresKwadranten[[#This Row],[NU
specialisme ]]+TabelScoresKwadranten[[#This Row],[NU
individueel maatwerk]]+TabelScoresKwadranten[[#This Row],[NU
professionalisering]]+TabelScoresKwadranten[[#This Row],[NU
(leer)gemeenschap]]))*100,"")</f>
        <v/>
      </c>
      <c r="P2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8" s="74" t="str">
        <f>IFERROR((TabelScoresKwadranten[[#This Row],[NU
individueel maatwerk]]/(TabelScoresKwadranten[[#This Row],[NU
specialisme ]]+TabelScoresKwadranten[[#This Row],[NU
individueel maatwerk]]+TabelScoresKwadranten[[#This Row],[NU
professionalisering]]+TabelScoresKwadranten[[#This Row],[NU
(leer)gemeenschap]]))*100,"")</f>
        <v/>
      </c>
      <c r="R2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8" s="74" t="str">
        <f>IFERROR((TabelScoresKwadranten[[#This Row],[NU
professionalisering]]/(TabelScoresKwadranten[[#This Row],[NU
specialisme ]]+TabelScoresKwadranten[[#This Row],[NU
individueel maatwerk]]+TabelScoresKwadranten[[#This Row],[NU
professionalisering]]+TabelScoresKwadranten[[#This Row],[NU
(leer)gemeenschap]]))*100,"")</f>
        <v/>
      </c>
      <c r="T2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8" s="74" t="str">
        <f>IFERROR((TabelScoresKwadranten[[#This Row],[NU
(leer)gemeenschap]]/(TabelScoresKwadranten[[#This Row],[NU
specialisme ]]+TabelScoresKwadranten[[#This Row],[NU
individueel maatwerk]]+TabelScoresKwadranten[[#This Row],[NU
professionalisering]]+TabelScoresKwadranten[[#This Row],[NU
(leer)gemeenschap]]))*100,"")</f>
        <v/>
      </c>
      <c r="V2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8" s="74" t="str">
        <f>IFERROR(TabelScoresKwadranten[[#This Row],[NU
specialisme - %]]+TabelScoresKwadranten[[#This Row],[NU
individueel maatwerk - %]]+TabelScoresKwadranten[[#This Row],[NU
professionalisering - %]]+TabelScoresKwadranten[[#This Row],[NU
(leer)gemeenschap - %]],"")</f>
        <v/>
      </c>
      <c r="X28" s="74" t="str">
        <f>IFERROR(TabelScoresKwadranten[[#This Row],[5-JAAR-AMBITIE
specialisme - %]]+TabelScoresKwadranten[[#This Row],[5-JAAR-AMBITIE
individueel maatwerk - %]]+TabelScoresKwadranten[[#This Row],[5-JAAR-AMBITIE
professionalisering - %]]+TabelScoresKwadranten[[#This Row],[5-JAAR-AMBITIE
(leer)gemeenschap - %]],"")</f>
        <v/>
      </c>
    </row>
    <row r="29" spans="1:24">
      <c r="A29" s="80">
        <v>28</v>
      </c>
      <c r="B29" s="152"/>
      <c r="C29" s="80"/>
      <c r="D29" s="112"/>
      <c r="E29" s="79"/>
      <c r="F29" s="114"/>
      <c r="G29" s="79"/>
      <c r="H29" s="116"/>
      <c r="I29" s="79"/>
      <c r="J29" s="118"/>
      <c r="K29" s="81"/>
      <c r="L29" s="120"/>
      <c r="M29" s="120"/>
      <c r="N29" s="119"/>
      <c r="O29" s="74" t="str">
        <f>IFERROR((TabelScoresKwadranten[[#This Row],[NU
specialisme ]]/(TabelScoresKwadranten[[#This Row],[NU
specialisme ]]+TabelScoresKwadranten[[#This Row],[NU
individueel maatwerk]]+TabelScoresKwadranten[[#This Row],[NU
professionalisering]]+TabelScoresKwadranten[[#This Row],[NU
(leer)gemeenschap]]))*100,"")</f>
        <v/>
      </c>
      <c r="P2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29" s="74" t="str">
        <f>IFERROR((TabelScoresKwadranten[[#This Row],[NU
individueel maatwerk]]/(TabelScoresKwadranten[[#This Row],[NU
specialisme ]]+TabelScoresKwadranten[[#This Row],[NU
individueel maatwerk]]+TabelScoresKwadranten[[#This Row],[NU
professionalisering]]+TabelScoresKwadranten[[#This Row],[NU
(leer)gemeenschap]]))*100,"")</f>
        <v/>
      </c>
      <c r="R2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29" s="74" t="str">
        <f>IFERROR((TabelScoresKwadranten[[#This Row],[NU
professionalisering]]/(TabelScoresKwadranten[[#This Row],[NU
specialisme ]]+TabelScoresKwadranten[[#This Row],[NU
individueel maatwerk]]+TabelScoresKwadranten[[#This Row],[NU
professionalisering]]+TabelScoresKwadranten[[#This Row],[NU
(leer)gemeenschap]]))*100,"")</f>
        <v/>
      </c>
      <c r="T2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29" s="74" t="str">
        <f>IFERROR((TabelScoresKwadranten[[#This Row],[NU
(leer)gemeenschap]]/(TabelScoresKwadranten[[#This Row],[NU
specialisme ]]+TabelScoresKwadranten[[#This Row],[NU
individueel maatwerk]]+TabelScoresKwadranten[[#This Row],[NU
professionalisering]]+TabelScoresKwadranten[[#This Row],[NU
(leer)gemeenschap]]))*100,"")</f>
        <v/>
      </c>
      <c r="V2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29" s="74" t="str">
        <f>IFERROR(TabelScoresKwadranten[[#This Row],[NU
specialisme - %]]+TabelScoresKwadranten[[#This Row],[NU
individueel maatwerk - %]]+TabelScoresKwadranten[[#This Row],[NU
professionalisering - %]]+TabelScoresKwadranten[[#This Row],[NU
(leer)gemeenschap - %]],"")</f>
        <v/>
      </c>
      <c r="X29" s="74" t="str">
        <f>IFERROR(TabelScoresKwadranten[[#This Row],[5-JAAR-AMBITIE
specialisme - %]]+TabelScoresKwadranten[[#This Row],[5-JAAR-AMBITIE
individueel maatwerk - %]]+TabelScoresKwadranten[[#This Row],[5-JAAR-AMBITIE
professionalisering - %]]+TabelScoresKwadranten[[#This Row],[5-JAAR-AMBITIE
(leer)gemeenschap - %]],"")</f>
        <v/>
      </c>
    </row>
    <row r="30" spans="1:24">
      <c r="A30" s="80">
        <v>29</v>
      </c>
      <c r="B30" s="152"/>
      <c r="C30" s="80"/>
      <c r="D30" s="112"/>
      <c r="E30" s="79"/>
      <c r="F30" s="114"/>
      <c r="G30" s="79"/>
      <c r="H30" s="116"/>
      <c r="I30" s="79"/>
      <c r="J30" s="118"/>
      <c r="K30" s="81"/>
      <c r="L30" s="120"/>
      <c r="M30" s="120"/>
      <c r="N30" s="119"/>
      <c r="O30" s="74" t="str">
        <f>IFERROR((TabelScoresKwadranten[[#This Row],[NU
specialisme ]]/(TabelScoresKwadranten[[#This Row],[NU
specialisme ]]+TabelScoresKwadranten[[#This Row],[NU
individueel maatwerk]]+TabelScoresKwadranten[[#This Row],[NU
professionalisering]]+TabelScoresKwadranten[[#This Row],[NU
(leer)gemeenschap]]))*100,"")</f>
        <v/>
      </c>
      <c r="P3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0" s="74" t="str">
        <f>IFERROR((TabelScoresKwadranten[[#This Row],[NU
individueel maatwerk]]/(TabelScoresKwadranten[[#This Row],[NU
specialisme ]]+TabelScoresKwadranten[[#This Row],[NU
individueel maatwerk]]+TabelScoresKwadranten[[#This Row],[NU
professionalisering]]+TabelScoresKwadranten[[#This Row],[NU
(leer)gemeenschap]]))*100,"")</f>
        <v/>
      </c>
      <c r="R3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0" s="74" t="str">
        <f>IFERROR((TabelScoresKwadranten[[#This Row],[NU
professionalisering]]/(TabelScoresKwadranten[[#This Row],[NU
specialisme ]]+TabelScoresKwadranten[[#This Row],[NU
individueel maatwerk]]+TabelScoresKwadranten[[#This Row],[NU
professionalisering]]+TabelScoresKwadranten[[#This Row],[NU
(leer)gemeenschap]]))*100,"")</f>
        <v/>
      </c>
      <c r="T3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0" s="74" t="str">
        <f>IFERROR((TabelScoresKwadranten[[#This Row],[NU
(leer)gemeenschap]]/(TabelScoresKwadranten[[#This Row],[NU
specialisme ]]+TabelScoresKwadranten[[#This Row],[NU
individueel maatwerk]]+TabelScoresKwadranten[[#This Row],[NU
professionalisering]]+TabelScoresKwadranten[[#This Row],[NU
(leer)gemeenschap]]))*100,"")</f>
        <v/>
      </c>
      <c r="V3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0" s="74" t="str">
        <f>IFERROR(TabelScoresKwadranten[[#This Row],[NU
specialisme - %]]+TabelScoresKwadranten[[#This Row],[NU
individueel maatwerk - %]]+TabelScoresKwadranten[[#This Row],[NU
professionalisering - %]]+TabelScoresKwadranten[[#This Row],[NU
(leer)gemeenschap - %]],"")</f>
        <v/>
      </c>
      <c r="X30" s="74" t="str">
        <f>IFERROR(TabelScoresKwadranten[[#This Row],[5-JAAR-AMBITIE
specialisme - %]]+TabelScoresKwadranten[[#This Row],[5-JAAR-AMBITIE
individueel maatwerk - %]]+TabelScoresKwadranten[[#This Row],[5-JAAR-AMBITIE
professionalisering - %]]+TabelScoresKwadranten[[#This Row],[5-JAAR-AMBITIE
(leer)gemeenschap - %]],"")</f>
        <v/>
      </c>
    </row>
    <row r="31" spans="1:24">
      <c r="A31" s="80">
        <v>30</v>
      </c>
      <c r="B31" s="152"/>
      <c r="C31" s="80"/>
      <c r="D31" s="112"/>
      <c r="E31" s="79"/>
      <c r="F31" s="114"/>
      <c r="G31" s="79"/>
      <c r="H31" s="116"/>
      <c r="I31" s="79"/>
      <c r="J31" s="118"/>
      <c r="K31" s="81"/>
      <c r="L31" s="120"/>
      <c r="M31" s="120"/>
      <c r="N31" s="119"/>
      <c r="O31" s="74" t="str">
        <f>IFERROR((TabelScoresKwadranten[[#This Row],[NU
specialisme ]]/(TabelScoresKwadranten[[#This Row],[NU
specialisme ]]+TabelScoresKwadranten[[#This Row],[NU
individueel maatwerk]]+TabelScoresKwadranten[[#This Row],[NU
professionalisering]]+TabelScoresKwadranten[[#This Row],[NU
(leer)gemeenschap]]))*100,"")</f>
        <v/>
      </c>
      <c r="P3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1" s="74" t="str">
        <f>IFERROR((TabelScoresKwadranten[[#This Row],[NU
individueel maatwerk]]/(TabelScoresKwadranten[[#This Row],[NU
specialisme ]]+TabelScoresKwadranten[[#This Row],[NU
individueel maatwerk]]+TabelScoresKwadranten[[#This Row],[NU
professionalisering]]+TabelScoresKwadranten[[#This Row],[NU
(leer)gemeenschap]]))*100,"")</f>
        <v/>
      </c>
      <c r="R3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1" s="74" t="str">
        <f>IFERROR((TabelScoresKwadranten[[#This Row],[NU
professionalisering]]/(TabelScoresKwadranten[[#This Row],[NU
specialisme ]]+TabelScoresKwadranten[[#This Row],[NU
individueel maatwerk]]+TabelScoresKwadranten[[#This Row],[NU
professionalisering]]+TabelScoresKwadranten[[#This Row],[NU
(leer)gemeenschap]]))*100,"")</f>
        <v/>
      </c>
      <c r="T3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1" s="74" t="str">
        <f>IFERROR((TabelScoresKwadranten[[#This Row],[NU
(leer)gemeenschap]]/(TabelScoresKwadranten[[#This Row],[NU
specialisme ]]+TabelScoresKwadranten[[#This Row],[NU
individueel maatwerk]]+TabelScoresKwadranten[[#This Row],[NU
professionalisering]]+TabelScoresKwadranten[[#This Row],[NU
(leer)gemeenschap]]))*100,"")</f>
        <v/>
      </c>
      <c r="V3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1" s="74" t="str">
        <f>IFERROR(TabelScoresKwadranten[[#This Row],[NU
specialisme - %]]+TabelScoresKwadranten[[#This Row],[NU
individueel maatwerk - %]]+TabelScoresKwadranten[[#This Row],[NU
professionalisering - %]]+TabelScoresKwadranten[[#This Row],[NU
(leer)gemeenschap - %]],"")</f>
        <v/>
      </c>
      <c r="X31" s="74" t="str">
        <f>IFERROR(TabelScoresKwadranten[[#This Row],[5-JAAR-AMBITIE
specialisme - %]]+TabelScoresKwadranten[[#This Row],[5-JAAR-AMBITIE
individueel maatwerk - %]]+TabelScoresKwadranten[[#This Row],[5-JAAR-AMBITIE
professionalisering - %]]+TabelScoresKwadranten[[#This Row],[5-JAAR-AMBITIE
(leer)gemeenschap - %]],"")</f>
        <v/>
      </c>
    </row>
    <row r="32" spans="1:24">
      <c r="A32" s="80">
        <v>31</v>
      </c>
      <c r="B32" s="152"/>
      <c r="C32" s="80"/>
      <c r="D32" s="112"/>
      <c r="E32" s="79"/>
      <c r="F32" s="114"/>
      <c r="G32" s="79"/>
      <c r="H32" s="116"/>
      <c r="I32" s="79"/>
      <c r="J32" s="118"/>
      <c r="K32" s="81"/>
      <c r="L32" s="120"/>
      <c r="M32" s="120"/>
      <c r="N32" s="119"/>
      <c r="O32" s="74" t="str">
        <f>IFERROR((TabelScoresKwadranten[[#This Row],[NU
specialisme ]]/(TabelScoresKwadranten[[#This Row],[NU
specialisme ]]+TabelScoresKwadranten[[#This Row],[NU
individueel maatwerk]]+TabelScoresKwadranten[[#This Row],[NU
professionalisering]]+TabelScoresKwadranten[[#This Row],[NU
(leer)gemeenschap]]))*100,"")</f>
        <v/>
      </c>
      <c r="P3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2" s="74" t="str">
        <f>IFERROR((TabelScoresKwadranten[[#This Row],[NU
individueel maatwerk]]/(TabelScoresKwadranten[[#This Row],[NU
specialisme ]]+TabelScoresKwadranten[[#This Row],[NU
individueel maatwerk]]+TabelScoresKwadranten[[#This Row],[NU
professionalisering]]+TabelScoresKwadranten[[#This Row],[NU
(leer)gemeenschap]]))*100,"")</f>
        <v/>
      </c>
      <c r="R3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2" s="74" t="str">
        <f>IFERROR((TabelScoresKwadranten[[#This Row],[NU
professionalisering]]/(TabelScoresKwadranten[[#This Row],[NU
specialisme ]]+TabelScoresKwadranten[[#This Row],[NU
individueel maatwerk]]+TabelScoresKwadranten[[#This Row],[NU
professionalisering]]+TabelScoresKwadranten[[#This Row],[NU
(leer)gemeenschap]]))*100,"")</f>
        <v/>
      </c>
      <c r="T3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2" s="74" t="str">
        <f>IFERROR((TabelScoresKwadranten[[#This Row],[NU
(leer)gemeenschap]]/(TabelScoresKwadranten[[#This Row],[NU
specialisme ]]+TabelScoresKwadranten[[#This Row],[NU
individueel maatwerk]]+TabelScoresKwadranten[[#This Row],[NU
professionalisering]]+TabelScoresKwadranten[[#This Row],[NU
(leer)gemeenschap]]))*100,"")</f>
        <v/>
      </c>
      <c r="V3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2" s="74" t="str">
        <f>IFERROR(TabelScoresKwadranten[[#This Row],[NU
specialisme - %]]+TabelScoresKwadranten[[#This Row],[NU
individueel maatwerk - %]]+TabelScoresKwadranten[[#This Row],[NU
professionalisering - %]]+TabelScoresKwadranten[[#This Row],[NU
(leer)gemeenschap - %]],"")</f>
        <v/>
      </c>
      <c r="X32" s="74" t="str">
        <f>IFERROR(TabelScoresKwadranten[[#This Row],[5-JAAR-AMBITIE
specialisme - %]]+TabelScoresKwadranten[[#This Row],[5-JAAR-AMBITIE
individueel maatwerk - %]]+TabelScoresKwadranten[[#This Row],[5-JAAR-AMBITIE
professionalisering - %]]+TabelScoresKwadranten[[#This Row],[5-JAAR-AMBITIE
(leer)gemeenschap - %]],"")</f>
        <v/>
      </c>
    </row>
    <row r="33" spans="1:24">
      <c r="A33" s="80">
        <v>32</v>
      </c>
      <c r="B33" s="152"/>
      <c r="C33" s="80"/>
      <c r="D33" s="112"/>
      <c r="E33" s="79"/>
      <c r="F33" s="114"/>
      <c r="G33" s="79"/>
      <c r="H33" s="116"/>
      <c r="I33" s="79"/>
      <c r="J33" s="118"/>
      <c r="K33" s="81"/>
      <c r="L33" s="120"/>
      <c r="M33" s="120"/>
      <c r="N33" s="119"/>
      <c r="O33" s="74" t="str">
        <f>IFERROR((TabelScoresKwadranten[[#This Row],[NU
specialisme ]]/(TabelScoresKwadranten[[#This Row],[NU
specialisme ]]+TabelScoresKwadranten[[#This Row],[NU
individueel maatwerk]]+TabelScoresKwadranten[[#This Row],[NU
professionalisering]]+TabelScoresKwadranten[[#This Row],[NU
(leer)gemeenschap]]))*100,"")</f>
        <v/>
      </c>
      <c r="P3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3" s="74" t="str">
        <f>IFERROR((TabelScoresKwadranten[[#This Row],[NU
individueel maatwerk]]/(TabelScoresKwadranten[[#This Row],[NU
specialisme ]]+TabelScoresKwadranten[[#This Row],[NU
individueel maatwerk]]+TabelScoresKwadranten[[#This Row],[NU
professionalisering]]+TabelScoresKwadranten[[#This Row],[NU
(leer)gemeenschap]]))*100,"")</f>
        <v/>
      </c>
      <c r="R3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3" s="74" t="str">
        <f>IFERROR((TabelScoresKwadranten[[#This Row],[NU
professionalisering]]/(TabelScoresKwadranten[[#This Row],[NU
specialisme ]]+TabelScoresKwadranten[[#This Row],[NU
individueel maatwerk]]+TabelScoresKwadranten[[#This Row],[NU
professionalisering]]+TabelScoresKwadranten[[#This Row],[NU
(leer)gemeenschap]]))*100,"")</f>
        <v/>
      </c>
      <c r="T3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3" s="74" t="str">
        <f>IFERROR((TabelScoresKwadranten[[#This Row],[NU
(leer)gemeenschap]]/(TabelScoresKwadranten[[#This Row],[NU
specialisme ]]+TabelScoresKwadranten[[#This Row],[NU
individueel maatwerk]]+TabelScoresKwadranten[[#This Row],[NU
professionalisering]]+TabelScoresKwadranten[[#This Row],[NU
(leer)gemeenschap]]))*100,"")</f>
        <v/>
      </c>
      <c r="V3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3" s="74" t="str">
        <f>IFERROR(TabelScoresKwadranten[[#This Row],[NU
specialisme - %]]+TabelScoresKwadranten[[#This Row],[NU
individueel maatwerk - %]]+TabelScoresKwadranten[[#This Row],[NU
professionalisering - %]]+TabelScoresKwadranten[[#This Row],[NU
(leer)gemeenschap - %]],"")</f>
        <v/>
      </c>
      <c r="X33" s="74" t="str">
        <f>IFERROR(TabelScoresKwadranten[[#This Row],[5-JAAR-AMBITIE
specialisme - %]]+TabelScoresKwadranten[[#This Row],[5-JAAR-AMBITIE
individueel maatwerk - %]]+TabelScoresKwadranten[[#This Row],[5-JAAR-AMBITIE
professionalisering - %]]+TabelScoresKwadranten[[#This Row],[5-JAAR-AMBITIE
(leer)gemeenschap - %]],"")</f>
        <v/>
      </c>
    </row>
    <row r="34" spans="1:24">
      <c r="A34" s="80">
        <v>33</v>
      </c>
      <c r="B34" s="152"/>
      <c r="C34" s="80"/>
      <c r="D34" s="112"/>
      <c r="E34" s="79"/>
      <c r="F34" s="114"/>
      <c r="G34" s="79"/>
      <c r="H34" s="116"/>
      <c r="I34" s="79"/>
      <c r="J34" s="118"/>
      <c r="K34" s="81"/>
      <c r="L34" s="120"/>
      <c r="M34" s="120"/>
      <c r="N34" s="119"/>
      <c r="O34" s="74" t="str">
        <f>IFERROR((TabelScoresKwadranten[[#This Row],[NU
specialisme ]]/(TabelScoresKwadranten[[#This Row],[NU
specialisme ]]+TabelScoresKwadranten[[#This Row],[NU
individueel maatwerk]]+TabelScoresKwadranten[[#This Row],[NU
professionalisering]]+TabelScoresKwadranten[[#This Row],[NU
(leer)gemeenschap]]))*100,"")</f>
        <v/>
      </c>
      <c r="P3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4" s="74" t="str">
        <f>IFERROR((TabelScoresKwadranten[[#This Row],[NU
individueel maatwerk]]/(TabelScoresKwadranten[[#This Row],[NU
specialisme ]]+TabelScoresKwadranten[[#This Row],[NU
individueel maatwerk]]+TabelScoresKwadranten[[#This Row],[NU
professionalisering]]+TabelScoresKwadranten[[#This Row],[NU
(leer)gemeenschap]]))*100,"")</f>
        <v/>
      </c>
      <c r="R3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4" s="74" t="str">
        <f>IFERROR((TabelScoresKwadranten[[#This Row],[NU
professionalisering]]/(TabelScoresKwadranten[[#This Row],[NU
specialisme ]]+TabelScoresKwadranten[[#This Row],[NU
individueel maatwerk]]+TabelScoresKwadranten[[#This Row],[NU
professionalisering]]+TabelScoresKwadranten[[#This Row],[NU
(leer)gemeenschap]]))*100,"")</f>
        <v/>
      </c>
      <c r="T3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4" s="74" t="str">
        <f>IFERROR((TabelScoresKwadranten[[#This Row],[NU
(leer)gemeenschap]]/(TabelScoresKwadranten[[#This Row],[NU
specialisme ]]+TabelScoresKwadranten[[#This Row],[NU
individueel maatwerk]]+TabelScoresKwadranten[[#This Row],[NU
professionalisering]]+TabelScoresKwadranten[[#This Row],[NU
(leer)gemeenschap]]))*100,"")</f>
        <v/>
      </c>
      <c r="V3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4" s="74" t="str">
        <f>IFERROR(TabelScoresKwadranten[[#This Row],[NU
specialisme - %]]+TabelScoresKwadranten[[#This Row],[NU
individueel maatwerk - %]]+TabelScoresKwadranten[[#This Row],[NU
professionalisering - %]]+TabelScoresKwadranten[[#This Row],[NU
(leer)gemeenschap - %]],"")</f>
        <v/>
      </c>
      <c r="X34" s="74" t="str">
        <f>IFERROR(TabelScoresKwadranten[[#This Row],[5-JAAR-AMBITIE
specialisme - %]]+TabelScoresKwadranten[[#This Row],[5-JAAR-AMBITIE
individueel maatwerk - %]]+TabelScoresKwadranten[[#This Row],[5-JAAR-AMBITIE
professionalisering - %]]+TabelScoresKwadranten[[#This Row],[5-JAAR-AMBITIE
(leer)gemeenschap - %]],"")</f>
        <v/>
      </c>
    </row>
    <row r="35" spans="1:24">
      <c r="A35" s="80">
        <v>34</v>
      </c>
      <c r="B35" s="152"/>
      <c r="C35" s="80"/>
      <c r="D35" s="112"/>
      <c r="E35" s="79"/>
      <c r="F35" s="114"/>
      <c r="G35" s="79"/>
      <c r="H35" s="116"/>
      <c r="I35" s="79"/>
      <c r="J35" s="118"/>
      <c r="K35" s="81"/>
      <c r="L35" s="120"/>
      <c r="M35" s="120"/>
      <c r="N35" s="119"/>
      <c r="O35" s="74" t="str">
        <f>IFERROR((TabelScoresKwadranten[[#This Row],[NU
specialisme ]]/(TabelScoresKwadranten[[#This Row],[NU
specialisme ]]+TabelScoresKwadranten[[#This Row],[NU
individueel maatwerk]]+TabelScoresKwadranten[[#This Row],[NU
professionalisering]]+TabelScoresKwadranten[[#This Row],[NU
(leer)gemeenschap]]))*100,"")</f>
        <v/>
      </c>
      <c r="P3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5" s="74" t="str">
        <f>IFERROR((TabelScoresKwadranten[[#This Row],[NU
individueel maatwerk]]/(TabelScoresKwadranten[[#This Row],[NU
specialisme ]]+TabelScoresKwadranten[[#This Row],[NU
individueel maatwerk]]+TabelScoresKwadranten[[#This Row],[NU
professionalisering]]+TabelScoresKwadranten[[#This Row],[NU
(leer)gemeenschap]]))*100,"")</f>
        <v/>
      </c>
      <c r="R3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5" s="74" t="str">
        <f>IFERROR((TabelScoresKwadranten[[#This Row],[NU
professionalisering]]/(TabelScoresKwadranten[[#This Row],[NU
specialisme ]]+TabelScoresKwadranten[[#This Row],[NU
individueel maatwerk]]+TabelScoresKwadranten[[#This Row],[NU
professionalisering]]+TabelScoresKwadranten[[#This Row],[NU
(leer)gemeenschap]]))*100,"")</f>
        <v/>
      </c>
      <c r="T3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5" s="74" t="str">
        <f>IFERROR((TabelScoresKwadranten[[#This Row],[NU
(leer)gemeenschap]]/(TabelScoresKwadranten[[#This Row],[NU
specialisme ]]+TabelScoresKwadranten[[#This Row],[NU
individueel maatwerk]]+TabelScoresKwadranten[[#This Row],[NU
professionalisering]]+TabelScoresKwadranten[[#This Row],[NU
(leer)gemeenschap]]))*100,"")</f>
        <v/>
      </c>
      <c r="V3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5" s="74" t="str">
        <f>IFERROR(TabelScoresKwadranten[[#This Row],[NU
specialisme - %]]+TabelScoresKwadranten[[#This Row],[NU
individueel maatwerk - %]]+TabelScoresKwadranten[[#This Row],[NU
professionalisering - %]]+TabelScoresKwadranten[[#This Row],[NU
(leer)gemeenschap - %]],"")</f>
        <v/>
      </c>
      <c r="X35" s="74" t="str">
        <f>IFERROR(TabelScoresKwadranten[[#This Row],[5-JAAR-AMBITIE
specialisme - %]]+TabelScoresKwadranten[[#This Row],[5-JAAR-AMBITIE
individueel maatwerk - %]]+TabelScoresKwadranten[[#This Row],[5-JAAR-AMBITIE
professionalisering - %]]+TabelScoresKwadranten[[#This Row],[5-JAAR-AMBITIE
(leer)gemeenschap - %]],"")</f>
        <v/>
      </c>
    </row>
    <row r="36" spans="1:24">
      <c r="A36" s="80">
        <v>35</v>
      </c>
      <c r="B36" s="152"/>
      <c r="C36" s="80"/>
      <c r="D36" s="112"/>
      <c r="E36" s="79"/>
      <c r="F36" s="114"/>
      <c r="G36" s="79"/>
      <c r="H36" s="116"/>
      <c r="I36" s="79"/>
      <c r="J36" s="118"/>
      <c r="K36" s="81"/>
      <c r="L36" s="120"/>
      <c r="M36" s="120"/>
      <c r="N36" s="119"/>
      <c r="O36" s="74" t="str">
        <f>IFERROR((TabelScoresKwadranten[[#This Row],[NU
specialisme ]]/(TabelScoresKwadranten[[#This Row],[NU
specialisme ]]+TabelScoresKwadranten[[#This Row],[NU
individueel maatwerk]]+TabelScoresKwadranten[[#This Row],[NU
professionalisering]]+TabelScoresKwadranten[[#This Row],[NU
(leer)gemeenschap]]))*100,"")</f>
        <v/>
      </c>
      <c r="P3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6" s="74" t="str">
        <f>IFERROR((TabelScoresKwadranten[[#This Row],[NU
individueel maatwerk]]/(TabelScoresKwadranten[[#This Row],[NU
specialisme ]]+TabelScoresKwadranten[[#This Row],[NU
individueel maatwerk]]+TabelScoresKwadranten[[#This Row],[NU
professionalisering]]+TabelScoresKwadranten[[#This Row],[NU
(leer)gemeenschap]]))*100,"")</f>
        <v/>
      </c>
      <c r="R3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6" s="74" t="str">
        <f>IFERROR((TabelScoresKwadranten[[#This Row],[NU
professionalisering]]/(TabelScoresKwadranten[[#This Row],[NU
specialisme ]]+TabelScoresKwadranten[[#This Row],[NU
individueel maatwerk]]+TabelScoresKwadranten[[#This Row],[NU
professionalisering]]+TabelScoresKwadranten[[#This Row],[NU
(leer)gemeenschap]]))*100,"")</f>
        <v/>
      </c>
      <c r="T3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6" s="74" t="str">
        <f>IFERROR((TabelScoresKwadranten[[#This Row],[NU
(leer)gemeenschap]]/(TabelScoresKwadranten[[#This Row],[NU
specialisme ]]+TabelScoresKwadranten[[#This Row],[NU
individueel maatwerk]]+TabelScoresKwadranten[[#This Row],[NU
professionalisering]]+TabelScoresKwadranten[[#This Row],[NU
(leer)gemeenschap]]))*100,"")</f>
        <v/>
      </c>
      <c r="V3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6" s="74" t="str">
        <f>IFERROR(TabelScoresKwadranten[[#This Row],[NU
specialisme - %]]+TabelScoresKwadranten[[#This Row],[NU
individueel maatwerk - %]]+TabelScoresKwadranten[[#This Row],[NU
professionalisering - %]]+TabelScoresKwadranten[[#This Row],[NU
(leer)gemeenschap - %]],"")</f>
        <v/>
      </c>
      <c r="X36" s="74" t="str">
        <f>IFERROR(TabelScoresKwadranten[[#This Row],[5-JAAR-AMBITIE
specialisme - %]]+TabelScoresKwadranten[[#This Row],[5-JAAR-AMBITIE
individueel maatwerk - %]]+TabelScoresKwadranten[[#This Row],[5-JAAR-AMBITIE
professionalisering - %]]+TabelScoresKwadranten[[#This Row],[5-JAAR-AMBITIE
(leer)gemeenschap - %]],"")</f>
        <v/>
      </c>
    </row>
    <row r="37" spans="1:24">
      <c r="A37" s="80">
        <v>36</v>
      </c>
      <c r="B37" s="152"/>
      <c r="C37" s="80"/>
      <c r="D37" s="112"/>
      <c r="E37" s="79"/>
      <c r="F37" s="114"/>
      <c r="G37" s="79"/>
      <c r="H37" s="116"/>
      <c r="I37" s="79"/>
      <c r="J37" s="118"/>
      <c r="K37" s="81"/>
      <c r="L37" s="120"/>
      <c r="M37" s="120"/>
      <c r="N37" s="119"/>
      <c r="O37" s="74" t="str">
        <f>IFERROR((TabelScoresKwadranten[[#This Row],[NU
specialisme ]]/(TabelScoresKwadranten[[#This Row],[NU
specialisme ]]+TabelScoresKwadranten[[#This Row],[NU
individueel maatwerk]]+TabelScoresKwadranten[[#This Row],[NU
professionalisering]]+TabelScoresKwadranten[[#This Row],[NU
(leer)gemeenschap]]))*100,"")</f>
        <v/>
      </c>
      <c r="P3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7" s="74" t="str">
        <f>IFERROR((TabelScoresKwadranten[[#This Row],[NU
individueel maatwerk]]/(TabelScoresKwadranten[[#This Row],[NU
specialisme ]]+TabelScoresKwadranten[[#This Row],[NU
individueel maatwerk]]+TabelScoresKwadranten[[#This Row],[NU
professionalisering]]+TabelScoresKwadranten[[#This Row],[NU
(leer)gemeenschap]]))*100,"")</f>
        <v/>
      </c>
      <c r="R3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7" s="74" t="str">
        <f>IFERROR((TabelScoresKwadranten[[#This Row],[NU
professionalisering]]/(TabelScoresKwadranten[[#This Row],[NU
specialisme ]]+TabelScoresKwadranten[[#This Row],[NU
individueel maatwerk]]+TabelScoresKwadranten[[#This Row],[NU
professionalisering]]+TabelScoresKwadranten[[#This Row],[NU
(leer)gemeenschap]]))*100,"")</f>
        <v/>
      </c>
      <c r="T3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7" s="74" t="str">
        <f>IFERROR((TabelScoresKwadranten[[#This Row],[NU
(leer)gemeenschap]]/(TabelScoresKwadranten[[#This Row],[NU
specialisme ]]+TabelScoresKwadranten[[#This Row],[NU
individueel maatwerk]]+TabelScoresKwadranten[[#This Row],[NU
professionalisering]]+TabelScoresKwadranten[[#This Row],[NU
(leer)gemeenschap]]))*100,"")</f>
        <v/>
      </c>
      <c r="V3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7" s="74" t="str">
        <f>IFERROR(TabelScoresKwadranten[[#This Row],[NU
specialisme - %]]+TabelScoresKwadranten[[#This Row],[NU
individueel maatwerk - %]]+TabelScoresKwadranten[[#This Row],[NU
professionalisering - %]]+TabelScoresKwadranten[[#This Row],[NU
(leer)gemeenschap - %]],"")</f>
        <v/>
      </c>
      <c r="X37" s="74" t="str">
        <f>IFERROR(TabelScoresKwadranten[[#This Row],[5-JAAR-AMBITIE
specialisme - %]]+TabelScoresKwadranten[[#This Row],[5-JAAR-AMBITIE
individueel maatwerk - %]]+TabelScoresKwadranten[[#This Row],[5-JAAR-AMBITIE
professionalisering - %]]+TabelScoresKwadranten[[#This Row],[5-JAAR-AMBITIE
(leer)gemeenschap - %]],"")</f>
        <v/>
      </c>
    </row>
    <row r="38" spans="1:24">
      <c r="A38" s="80">
        <v>37</v>
      </c>
      <c r="B38" s="152"/>
      <c r="C38" s="80"/>
      <c r="D38" s="112"/>
      <c r="E38" s="79"/>
      <c r="F38" s="114"/>
      <c r="G38" s="79"/>
      <c r="H38" s="116"/>
      <c r="I38" s="79"/>
      <c r="J38" s="118"/>
      <c r="K38" s="81"/>
      <c r="L38" s="120"/>
      <c r="M38" s="120"/>
      <c r="N38" s="119"/>
      <c r="O38" s="74" t="str">
        <f>IFERROR((TabelScoresKwadranten[[#This Row],[NU
specialisme ]]/(TabelScoresKwadranten[[#This Row],[NU
specialisme ]]+TabelScoresKwadranten[[#This Row],[NU
individueel maatwerk]]+TabelScoresKwadranten[[#This Row],[NU
professionalisering]]+TabelScoresKwadranten[[#This Row],[NU
(leer)gemeenschap]]))*100,"")</f>
        <v/>
      </c>
      <c r="P3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8" s="74" t="str">
        <f>IFERROR((TabelScoresKwadranten[[#This Row],[NU
individueel maatwerk]]/(TabelScoresKwadranten[[#This Row],[NU
specialisme ]]+TabelScoresKwadranten[[#This Row],[NU
individueel maatwerk]]+TabelScoresKwadranten[[#This Row],[NU
professionalisering]]+TabelScoresKwadranten[[#This Row],[NU
(leer)gemeenschap]]))*100,"")</f>
        <v/>
      </c>
      <c r="R3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8" s="74" t="str">
        <f>IFERROR((TabelScoresKwadranten[[#This Row],[NU
professionalisering]]/(TabelScoresKwadranten[[#This Row],[NU
specialisme ]]+TabelScoresKwadranten[[#This Row],[NU
individueel maatwerk]]+TabelScoresKwadranten[[#This Row],[NU
professionalisering]]+TabelScoresKwadranten[[#This Row],[NU
(leer)gemeenschap]]))*100,"")</f>
        <v/>
      </c>
      <c r="T3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8" s="74" t="str">
        <f>IFERROR((TabelScoresKwadranten[[#This Row],[NU
(leer)gemeenschap]]/(TabelScoresKwadranten[[#This Row],[NU
specialisme ]]+TabelScoresKwadranten[[#This Row],[NU
individueel maatwerk]]+TabelScoresKwadranten[[#This Row],[NU
professionalisering]]+TabelScoresKwadranten[[#This Row],[NU
(leer)gemeenschap]]))*100,"")</f>
        <v/>
      </c>
      <c r="V3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8" s="74" t="str">
        <f>IFERROR(TabelScoresKwadranten[[#This Row],[NU
specialisme - %]]+TabelScoresKwadranten[[#This Row],[NU
individueel maatwerk - %]]+TabelScoresKwadranten[[#This Row],[NU
professionalisering - %]]+TabelScoresKwadranten[[#This Row],[NU
(leer)gemeenschap - %]],"")</f>
        <v/>
      </c>
      <c r="X38" s="74" t="str">
        <f>IFERROR(TabelScoresKwadranten[[#This Row],[5-JAAR-AMBITIE
specialisme - %]]+TabelScoresKwadranten[[#This Row],[5-JAAR-AMBITIE
individueel maatwerk - %]]+TabelScoresKwadranten[[#This Row],[5-JAAR-AMBITIE
professionalisering - %]]+TabelScoresKwadranten[[#This Row],[5-JAAR-AMBITIE
(leer)gemeenschap - %]],"")</f>
        <v/>
      </c>
    </row>
    <row r="39" spans="1:24">
      <c r="A39" s="80">
        <v>38</v>
      </c>
      <c r="B39" s="152"/>
      <c r="C39" s="80"/>
      <c r="D39" s="112"/>
      <c r="E39" s="79"/>
      <c r="F39" s="114"/>
      <c r="G39" s="79"/>
      <c r="H39" s="116"/>
      <c r="I39" s="79"/>
      <c r="J39" s="118"/>
      <c r="K39" s="81"/>
      <c r="L39" s="120"/>
      <c r="M39" s="120"/>
      <c r="N39" s="119"/>
      <c r="O39" s="74" t="str">
        <f>IFERROR((TabelScoresKwadranten[[#This Row],[NU
specialisme ]]/(TabelScoresKwadranten[[#This Row],[NU
specialisme ]]+TabelScoresKwadranten[[#This Row],[NU
individueel maatwerk]]+TabelScoresKwadranten[[#This Row],[NU
professionalisering]]+TabelScoresKwadranten[[#This Row],[NU
(leer)gemeenschap]]))*100,"")</f>
        <v/>
      </c>
      <c r="P3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39" s="74" t="str">
        <f>IFERROR((TabelScoresKwadranten[[#This Row],[NU
individueel maatwerk]]/(TabelScoresKwadranten[[#This Row],[NU
specialisme ]]+TabelScoresKwadranten[[#This Row],[NU
individueel maatwerk]]+TabelScoresKwadranten[[#This Row],[NU
professionalisering]]+TabelScoresKwadranten[[#This Row],[NU
(leer)gemeenschap]]))*100,"")</f>
        <v/>
      </c>
      <c r="R3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39" s="74" t="str">
        <f>IFERROR((TabelScoresKwadranten[[#This Row],[NU
professionalisering]]/(TabelScoresKwadranten[[#This Row],[NU
specialisme ]]+TabelScoresKwadranten[[#This Row],[NU
individueel maatwerk]]+TabelScoresKwadranten[[#This Row],[NU
professionalisering]]+TabelScoresKwadranten[[#This Row],[NU
(leer)gemeenschap]]))*100,"")</f>
        <v/>
      </c>
      <c r="T3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39" s="74" t="str">
        <f>IFERROR((TabelScoresKwadranten[[#This Row],[NU
(leer)gemeenschap]]/(TabelScoresKwadranten[[#This Row],[NU
specialisme ]]+TabelScoresKwadranten[[#This Row],[NU
individueel maatwerk]]+TabelScoresKwadranten[[#This Row],[NU
professionalisering]]+TabelScoresKwadranten[[#This Row],[NU
(leer)gemeenschap]]))*100,"")</f>
        <v/>
      </c>
      <c r="V3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39" s="74" t="str">
        <f>IFERROR(TabelScoresKwadranten[[#This Row],[NU
specialisme - %]]+TabelScoresKwadranten[[#This Row],[NU
individueel maatwerk - %]]+TabelScoresKwadranten[[#This Row],[NU
professionalisering - %]]+TabelScoresKwadranten[[#This Row],[NU
(leer)gemeenschap - %]],"")</f>
        <v/>
      </c>
      <c r="X39" s="74" t="str">
        <f>IFERROR(TabelScoresKwadranten[[#This Row],[5-JAAR-AMBITIE
specialisme - %]]+TabelScoresKwadranten[[#This Row],[5-JAAR-AMBITIE
individueel maatwerk - %]]+TabelScoresKwadranten[[#This Row],[5-JAAR-AMBITIE
professionalisering - %]]+TabelScoresKwadranten[[#This Row],[5-JAAR-AMBITIE
(leer)gemeenschap - %]],"")</f>
        <v/>
      </c>
    </row>
    <row r="40" spans="1:24">
      <c r="A40" s="80">
        <v>39</v>
      </c>
      <c r="B40" s="152"/>
      <c r="C40" s="80"/>
      <c r="D40" s="112"/>
      <c r="E40" s="79"/>
      <c r="F40" s="114"/>
      <c r="G40" s="79"/>
      <c r="H40" s="116"/>
      <c r="I40" s="79"/>
      <c r="J40" s="118"/>
      <c r="K40" s="81"/>
      <c r="L40" s="120"/>
      <c r="M40" s="120"/>
      <c r="N40" s="119"/>
      <c r="O40" s="74" t="str">
        <f>IFERROR((TabelScoresKwadranten[[#This Row],[NU
specialisme ]]/(TabelScoresKwadranten[[#This Row],[NU
specialisme ]]+TabelScoresKwadranten[[#This Row],[NU
individueel maatwerk]]+TabelScoresKwadranten[[#This Row],[NU
professionalisering]]+TabelScoresKwadranten[[#This Row],[NU
(leer)gemeenschap]]))*100,"")</f>
        <v/>
      </c>
      <c r="P4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0" s="74" t="str">
        <f>IFERROR((TabelScoresKwadranten[[#This Row],[NU
individueel maatwerk]]/(TabelScoresKwadranten[[#This Row],[NU
specialisme ]]+TabelScoresKwadranten[[#This Row],[NU
individueel maatwerk]]+TabelScoresKwadranten[[#This Row],[NU
professionalisering]]+TabelScoresKwadranten[[#This Row],[NU
(leer)gemeenschap]]))*100,"")</f>
        <v/>
      </c>
      <c r="R4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0" s="74" t="str">
        <f>IFERROR((TabelScoresKwadranten[[#This Row],[NU
professionalisering]]/(TabelScoresKwadranten[[#This Row],[NU
specialisme ]]+TabelScoresKwadranten[[#This Row],[NU
individueel maatwerk]]+TabelScoresKwadranten[[#This Row],[NU
professionalisering]]+TabelScoresKwadranten[[#This Row],[NU
(leer)gemeenschap]]))*100,"")</f>
        <v/>
      </c>
      <c r="T4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0" s="74" t="str">
        <f>IFERROR((TabelScoresKwadranten[[#This Row],[NU
(leer)gemeenschap]]/(TabelScoresKwadranten[[#This Row],[NU
specialisme ]]+TabelScoresKwadranten[[#This Row],[NU
individueel maatwerk]]+TabelScoresKwadranten[[#This Row],[NU
professionalisering]]+TabelScoresKwadranten[[#This Row],[NU
(leer)gemeenschap]]))*100,"")</f>
        <v/>
      </c>
      <c r="V4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0" s="74" t="str">
        <f>IFERROR(TabelScoresKwadranten[[#This Row],[NU
specialisme - %]]+TabelScoresKwadranten[[#This Row],[NU
individueel maatwerk - %]]+TabelScoresKwadranten[[#This Row],[NU
professionalisering - %]]+TabelScoresKwadranten[[#This Row],[NU
(leer)gemeenschap - %]],"")</f>
        <v/>
      </c>
      <c r="X40" s="74" t="str">
        <f>IFERROR(TabelScoresKwadranten[[#This Row],[5-JAAR-AMBITIE
specialisme - %]]+TabelScoresKwadranten[[#This Row],[5-JAAR-AMBITIE
individueel maatwerk - %]]+TabelScoresKwadranten[[#This Row],[5-JAAR-AMBITIE
professionalisering - %]]+TabelScoresKwadranten[[#This Row],[5-JAAR-AMBITIE
(leer)gemeenschap - %]],"")</f>
        <v/>
      </c>
    </row>
    <row r="41" spans="1:24">
      <c r="A41" s="80">
        <v>40</v>
      </c>
      <c r="B41" s="152"/>
      <c r="C41" s="80"/>
      <c r="D41" s="112"/>
      <c r="E41" s="79"/>
      <c r="F41" s="114"/>
      <c r="G41" s="79"/>
      <c r="H41" s="116"/>
      <c r="I41" s="79"/>
      <c r="J41" s="118"/>
      <c r="K41" s="81"/>
      <c r="L41" s="120"/>
      <c r="M41" s="120"/>
      <c r="N41" s="119"/>
      <c r="O41" s="74" t="str">
        <f>IFERROR((TabelScoresKwadranten[[#This Row],[NU
specialisme ]]/(TabelScoresKwadranten[[#This Row],[NU
specialisme ]]+TabelScoresKwadranten[[#This Row],[NU
individueel maatwerk]]+TabelScoresKwadranten[[#This Row],[NU
professionalisering]]+TabelScoresKwadranten[[#This Row],[NU
(leer)gemeenschap]]))*100,"")</f>
        <v/>
      </c>
      <c r="P4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1" s="74" t="str">
        <f>IFERROR((TabelScoresKwadranten[[#This Row],[NU
individueel maatwerk]]/(TabelScoresKwadranten[[#This Row],[NU
specialisme ]]+TabelScoresKwadranten[[#This Row],[NU
individueel maatwerk]]+TabelScoresKwadranten[[#This Row],[NU
professionalisering]]+TabelScoresKwadranten[[#This Row],[NU
(leer)gemeenschap]]))*100,"")</f>
        <v/>
      </c>
      <c r="R4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1" s="74" t="str">
        <f>IFERROR((TabelScoresKwadranten[[#This Row],[NU
professionalisering]]/(TabelScoresKwadranten[[#This Row],[NU
specialisme ]]+TabelScoresKwadranten[[#This Row],[NU
individueel maatwerk]]+TabelScoresKwadranten[[#This Row],[NU
professionalisering]]+TabelScoresKwadranten[[#This Row],[NU
(leer)gemeenschap]]))*100,"")</f>
        <v/>
      </c>
      <c r="T4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1" s="74" t="str">
        <f>IFERROR((TabelScoresKwadranten[[#This Row],[NU
(leer)gemeenschap]]/(TabelScoresKwadranten[[#This Row],[NU
specialisme ]]+TabelScoresKwadranten[[#This Row],[NU
individueel maatwerk]]+TabelScoresKwadranten[[#This Row],[NU
professionalisering]]+TabelScoresKwadranten[[#This Row],[NU
(leer)gemeenschap]]))*100,"")</f>
        <v/>
      </c>
      <c r="V4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1" s="74" t="str">
        <f>IFERROR(TabelScoresKwadranten[[#This Row],[NU
specialisme - %]]+TabelScoresKwadranten[[#This Row],[NU
individueel maatwerk - %]]+TabelScoresKwadranten[[#This Row],[NU
professionalisering - %]]+TabelScoresKwadranten[[#This Row],[NU
(leer)gemeenschap - %]],"")</f>
        <v/>
      </c>
      <c r="X41" s="74" t="str">
        <f>IFERROR(TabelScoresKwadranten[[#This Row],[5-JAAR-AMBITIE
specialisme - %]]+TabelScoresKwadranten[[#This Row],[5-JAAR-AMBITIE
individueel maatwerk - %]]+TabelScoresKwadranten[[#This Row],[5-JAAR-AMBITIE
professionalisering - %]]+TabelScoresKwadranten[[#This Row],[5-JAAR-AMBITIE
(leer)gemeenschap - %]],"")</f>
        <v/>
      </c>
    </row>
    <row r="42" spans="1:24">
      <c r="A42" s="80">
        <v>41</v>
      </c>
      <c r="B42" s="152"/>
      <c r="C42" s="80"/>
      <c r="D42" s="112"/>
      <c r="E42" s="79"/>
      <c r="F42" s="114"/>
      <c r="G42" s="79"/>
      <c r="H42" s="116"/>
      <c r="I42" s="79"/>
      <c r="J42" s="118"/>
      <c r="K42" s="81"/>
      <c r="L42" s="120"/>
      <c r="M42" s="120"/>
      <c r="N42" s="119"/>
      <c r="O42" s="74" t="str">
        <f>IFERROR((TabelScoresKwadranten[[#This Row],[NU
specialisme ]]/(TabelScoresKwadranten[[#This Row],[NU
specialisme ]]+TabelScoresKwadranten[[#This Row],[NU
individueel maatwerk]]+TabelScoresKwadranten[[#This Row],[NU
professionalisering]]+TabelScoresKwadranten[[#This Row],[NU
(leer)gemeenschap]]))*100,"")</f>
        <v/>
      </c>
      <c r="P4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2" s="74" t="str">
        <f>IFERROR((TabelScoresKwadranten[[#This Row],[NU
individueel maatwerk]]/(TabelScoresKwadranten[[#This Row],[NU
specialisme ]]+TabelScoresKwadranten[[#This Row],[NU
individueel maatwerk]]+TabelScoresKwadranten[[#This Row],[NU
professionalisering]]+TabelScoresKwadranten[[#This Row],[NU
(leer)gemeenschap]]))*100,"")</f>
        <v/>
      </c>
      <c r="R4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2" s="74" t="str">
        <f>IFERROR((TabelScoresKwadranten[[#This Row],[NU
professionalisering]]/(TabelScoresKwadranten[[#This Row],[NU
specialisme ]]+TabelScoresKwadranten[[#This Row],[NU
individueel maatwerk]]+TabelScoresKwadranten[[#This Row],[NU
professionalisering]]+TabelScoresKwadranten[[#This Row],[NU
(leer)gemeenschap]]))*100,"")</f>
        <v/>
      </c>
      <c r="T4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2" s="74" t="str">
        <f>IFERROR((TabelScoresKwadranten[[#This Row],[NU
(leer)gemeenschap]]/(TabelScoresKwadranten[[#This Row],[NU
specialisme ]]+TabelScoresKwadranten[[#This Row],[NU
individueel maatwerk]]+TabelScoresKwadranten[[#This Row],[NU
professionalisering]]+TabelScoresKwadranten[[#This Row],[NU
(leer)gemeenschap]]))*100,"")</f>
        <v/>
      </c>
      <c r="V4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2" s="74" t="str">
        <f>IFERROR(TabelScoresKwadranten[[#This Row],[NU
specialisme - %]]+TabelScoresKwadranten[[#This Row],[NU
individueel maatwerk - %]]+TabelScoresKwadranten[[#This Row],[NU
professionalisering - %]]+TabelScoresKwadranten[[#This Row],[NU
(leer)gemeenschap - %]],"")</f>
        <v/>
      </c>
      <c r="X42" s="74" t="str">
        <f>IFERROR(TabelScoresKwadranten[[#This Row],[5-JAAR-AMBITIE
specialisme - %]]+TabelScoresKwadranten[[#This Row],[5-JAAR-AMBITIE
individueel maatwerk - %]]+TabelScoresKwadranten[[#This Row],[5-JAAR-AMBITIE
professionalisering - %]]+TabelScoresKwadranten[[#This Row],[5-JAAR-AMBITIE
(leer)gemeenschap - %]],"")</f>
        <v/>
      </c>
    </row>
    <row r="43" spans="1:24">
      <c r="A43" s="80">
        <v>42</v>
      </c>
      <c r="B43" s="152"/>
      <c r="C43" s="80"/>
      <c r="D43" s="112"/>
      <c r="E43" s="79"/>
      <c r="F43" s="114"/>
      <c r="G43" s="79"/>
      <c r="H43" s="116"/>
      <c r="I43" s="79"/>
      <c r="J43" s="118"/>
      <c r="K43" s="81"/>
      <c r="L43" s="120"/>
      <c r="M43" s="120"/>
      <c r="N43" s="119"/>
      <c r="O43" s="74" t="str">
        <f>IFERROR((TabelScoresKwadranten[[#This Row],[NU
specialisme ]]/(TabelScoresKwadranten[[#This Row],[NU
specialisme ]]+TabelScoresKwadranten[[#This Row],[NU
individueel maatwerk]]+TabelScoresKwadranten[[#This Row],[NU
professionalisering]]+TabelScoresKwadranten[[#This Row],[NU
(leer)gemeenschap]]))*100,"")</f>
        <v/>
      </c>
      <c r="P4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3" s="74" t="str">
        <f>IFERROR((TabelScoresKwadranten[[#This Row],[NU
individueel maatwerk]]/(TabelScoresKwadranten[[#This Row],[NU
specialisme ]]+TabelScoresKwadranten[[#This Row],[NU
individueel maatwerk]]+TabelScoresKwadranten[[#This Row],[NU
professionalisering]]+TabelScoresKwadranten[[#This Row],[NU
(leer)gemeenschap]]))*100,"")</f>
        <v/>
      </c>
      <c r="R4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3" s="74" t="str">
        <f>IFERROR((TabelScoresKwadranten[[#This Row],[NU
professionalisering]]/(TabelScoresKwadranten[[#This Row],[NU
specialisme ]]+TabelScoresKwadranten[[#This Row],[NU
individueel maatwerk]]+TabelScoresKwadranten[[#This Row],[NU
professionalisering]]+TabelScoresKwadranten[[#This Row],[NU
(leer)gemeenschap]]))*100,"")</f>
        <v/>
      </c>
      <c r="T4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3" s="74" t="str">
        <f>IFERROR((TabelScoresKwadranten[[#This Row],[NU
(leer)gemeenschap]]/(TabelScoresKwadranten[[#This Row],[NU
specialisme ]]+TabelScoresKwadranten[[#This Row],[NU
individueel maatwerk]]+TabelScoresKwadranten[[#This Row],[NU
professionalisering]]+TabelScoresKwadranten[[#This Row],[NU
(leer)gemeenschap]]))*100,"")</f>
        <v/>
      </c>
      <c r="V4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3" s="74" t="str">
        <f>IFERROR(TabelScoresKwadranten[[#This Row],[NU
specialisme - %]]+TabelScoresKwadranten[[#This Row],[NU
individueel maatwerk - %]]+TabelScoresKwadranten[[#This Row],[NU
professionalisering - %]]+TabelScoresKwadranten[[#This Row],[NU
(leer)gemeenschap - %]],"")</f>
        <v/>
      </c>
      <c r="X43" s="74" t="str">
        <f>IFERROR(TabelScoresKwadranten[[#This Row],[5-JAAR-AMBITIE
specialisme - %]]+TabelScoresKwadranten[[#This Row],[5-JAAR-AMBITIE
individueel maatwerk - %]]+TabelScoresKwadranten[[#This Row],[5-JAAR-AMBITIE
professionalisering - %]]+TabelScoresKwadranten[[#This Row],[5-JAAR-AMBITIE
(leer)gemeenschap - %]],"")</f>
        <v/>
      </c>
    </row>
    <row r="44" spans="1:24">
      <c r="A44" s="80">
        <v>43</v>
      </c>
      <c r="B44" s="152"/>
      <c r="C44" s="80"/>
      <c r="D44" s="112"/>
      <c r="E44" s="79"/>
      <c r="F44" s="114"/>
      <c r="G44" s="79"/>
      <c r="H44" s="116"/>
      <c r="I44" s="79"/>
      <c r="J44" s="118"/>
      <c r="K44" s="81"/>
      <c r="L44" s="120"/>
      <c r="M44" s="120"/>
      <c r="N44" s="119"/>
      <c r="O44" s="74" t="str">
        <f>IFERROR((TabelScoresKwadranten[[#This Row],[NU
specialisme ]]/(TabelScoresKwadranten[[#This Row],[NU
specialisme ]]+TabelScoresKwadranten[[#This Row],[NU
individueel maatwerk]]+TabelScoresKwadranten[[#This Row],[NU
professionalisering]]+TabelScoresKwadranten[[#This Row],[NU
(leer)gemeenschap]]))*100,"")</f>
        <v/>
      </c>
      <c r="P4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4" s="74" t="str">
        <f>IFERROR((TabelScoresKwadranten[[#This Row],[NU
individueel maatwerk]]/(TabelScoresKwadranten[[#This Row],[NU
specialisme ]]+TabelScoresKwadranten[[#This Row],[NU
individueel maatwerk]]+TabelScoresKwadranten[[#This Row],[NU
professionalisering]]+TabelScoresKwadranten[[#This Row],[NU
(leer)gemeenschap]]))*100,"")</f>
        <v/>
      </c>
      <c r="R4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4" s="74" t="str">
        <f>IFERROR((TabelScoresKwadranten[[#This Row],[NU
professionalisering]]/(TabelScoresKwadranten[[#This Row],[NU
specialisme ]]+TabelScoresKwadranten[[#This Row],[NU
individueel maatwerk]]+TabelScoresKwadranten[[#This Row],[NU
professionalisering]]+TabelScoresKwadranten[[#This Row],[NU
(leer)gemeenschap]]))*100,"")</f>
        <v/>
      </c>
      <c r="T4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4" s="74" t="str">
        <f>IFERROR((TabelScoresKwadranten[[#This Row],[NU
(leer)gemeenschap]]/(TabelScoresKwadranten[[#This Row],[NU
specialisme ]]+TabelScoresKwadranten[[#This Row],[NU
individueel maatwerk]]+TabelScoresKwadranten[[#This Row],[NU
professionalisering]]+TabelScoresKwadranten[[#This Row],[NU
(leer)gemeenschap]]))*100,"")</f>
        <v/>
      </c>
      <c r="V4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4" s="74" t="str">
        <f>IFERROR(TabelScoresKwadranten[[#This Row],[NU
specialisme - %]]+TabelScoresKwadranten[[#This Row],[NU
individueel maatwerk - %]]+TabelScoresKwadranten[[#This Row],[NU
professionalisering - %]]+TabelScoresKwadranten[[#This Row],[NU
(leer)gemeenschap - %]],"")</f>
        <v/>
      </c>
      <c r="X44" s="74" t="str">
        <f>IFERROR(TabelScoresKwadranten[[#This Row],[5-JAAR-AMBITIE
specialisme - %]]+TabelScoresKwadranten[[#This Row],[5-JAAR-AMBITIE
individueel maatwerk - %]]+TabelScoresKwadranten[[#This Row],[5-JAAR-AMBITIE
professionalisering - %]]+TabelScoresKwadranten[[#This Row],[5-JAAR-AMBITIE
(leer)gemeenschap - %]],"")</f>
        <v/>
      </c>
    </row>
    <row r="45" spans="1:24">
      <c r="A45" s="80">
        <v>44</v>
      </c>
      <c r="B45" s="152"/>
      <c r="C45" s="80"/>
      <c r="D45" s="112"/>
      <c r="E45" s="79"/>
      <c r="F45" s="114"/>
      <c r="G45" s="79"/>
      <c r="H45" s="116"/>
      <c r="I45" s="79"/>
      <c r="J45" s="118"/>
      <c r="K45" s="81"/>
      <c r="L45" s="120"/>
      <c r="M45" s="120"/>
      <c r="N45" s="119"/>
      <c r="O45" s="74" t="str">
        <f>IFERROR((TabelScoresKwadranten[[#This Row],[NU
specialisme ]]/(TabelScoresKwadranten[[#This Row],[NU
specialisme ]]+TabelScoresKwadranten[[#This Row],[NU
individueel maatwerk]]+TabelScoresKwadranten[[#This Row],[NU
professionalisering]]+TabelScoresKwadranten[[#This Row],[NU
(leer)gemeenschap]]))*100,"")</f>
        <v/>
      </c>
      <c r="P4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5" s="74" t="str">
        <f>IFERROR((TabelScoresKwadranten[[#This Row],[NU
individueel maatwerk]]/(TabelScoresKwadranten[[#This Row],[NU
specialisme ]]+TabelScoresKwadranten[[#This Row],[NU
individueel maatwerk]]+TabelScoresKwadranten[[#This Row],[NU
professionalisering]]+TabelScoresKwadranten[[#This Row],[NU
(leer)gemeenschap]]))*100,"")</f>
        <v/>
      </c>
      <c r="R4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5" s="74" t="str">
        <f>IFERROR((TabelScoresKwadranten[[#This Row],[NU
professionalisering]]/(TabelScoresKwadranten[[#This Row],[NU
specialisme ]]+TabelScoresKwadranten[[#This Row],[NU
individueel maatwerk]]+TabelScoresKwadranten[[#This Row],[NU
professionalisering]]+TabelScoresKwadranten[[#This Row],[NU
(leer)gemeenschap]]))*100,"")</f>
        <v/>
      </c>
      <c r="T4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5" s="74" t="str">
        <f>IFERROR((TabelScoresKwadranten[[#This Row],[NU
(leer)gemeenschap]]/(TabelScoresKwadranten[[#This Row],[NU
specialisme ]]+TabelScoresKwadranten[[#This Row],[NU
individueel maatwerk]]+TabelScoresKwadranten[[#This Row],[NU
professionalisering]]+TabelScoresKwadranten[[#This Row],[NU
(leer)gemeenschap]]))*100,"")</f>
        <v/>
      </c>
      <c r="V4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5" s="74" t="str">
        <f>IFERROR(TabelScoresKwadranten[[#This Row],[NU
specialisme - %]]+TabelScoresKwadranten[[#This Row],[NU
individueel maatwerk - %]]+TabelScoresKwadranten[[#This Row],[NU
professionalisering - %]]+TabelScoresKwadranten[[#This Row],[NU
(leer)gemeenschap - %]],"")</f>
        <v/>
      </c>
      <c r="X45" s="74" t="str">
        <f>IFERROR(TabelScoresKwadranten[[#This Row],[5-JAAR-AMBITIE
specialisme - %]]+TabelScoresKwadranten[[#This Row],[5-JAAR-AMBITIE
individueel maatwerk - %]]+TabelScoresKwadranten[[#This Row],[5-JAAR-AMBITIE
professionalisering - %]]+TabelScoresKwadranten[[#This Row],[5-JAAR-AMBITIE
(leer)gemeenschap - %]],"")</f>
        <v/>
      </c>
    </row>
    <row r="46" spans="1:24">
      <c r="A46" s="80">
        <v>45</v>
      </c>
      <c r="B46" s="152"/>
      <c r="C46" s="80"/>
      <c r="D46" s="112"/>
      <c r="E46" s="79"/>
      <c r="F46" s="114"/>
      <c r="G46" s="79"/>
      <c r="H46" s="116"/>
      <c r="I46" s="79"/>
      <c r="J46" s="118"/>
      <c r="K46" s="81"/>
      <c r="L46" s="120"/>
      <c r="M46" s="120"/>
      <c r="N46" s="119"/>
      <c r="O46" s="74" t="str">
        <f>IFERROR((TabelScoresKwadranten[[#This Row],[NU
specialisme ]]/(TabelScoresKwadranten[[#This Row],[NU
specialisme ]]+TabelScoresKwadranten[[#This Row],[NU
individueel maatwerk]]+TabelScoresKwadranten[[#This Row],[NU
professionalisering]]+TabelScoresKwadranten[[#This Row],[NU
(leer)gemeenschap]]))*100,"")</f>
        <v/>
      </c>
      <c r="P4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6" s="74" t="str">
        <f>IFERROR((TabelScoresKwadranten[[#This Row],[NU
individueel maatwerk]]/(TabelScoresKwadranten[[#This Row],[NU
specialisme ]]+TabelScoresKwadranten[[#This Row],[NU
individueel maatwerk]]+TabelScoresKwadranten[[#This Row],[NU
professionalisering]]+TabelScoresKwadranten[[#This Row],[NU
(leer)gemeenschap]]))*100,"")</f>
        <v/>
      </c>
      <c r="R4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6" s="74" t="str">
        <f>IFERROR((TabelScoresKwadranten[[#This Row],[NU
professionalisering]]/(TabelScoresKwadranten[[#This Row],[NU
specialisme ]]+TabelScoresKwadranten[[#This Row],[NU
individueel maatwerk]]+TabelScoresKwadranten[[#This Row],[NU
professionalisering]]+TabelScoresKwadranten[[#This Row],[NU
(leer)gemeenschap]]))*100,"")</f>
        <v/>
      </c>
      <c r="T4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6" s="74" t="str">
        <f>IFERROR((TabelScoresKwadranten[[#This Row],[NU
(leer)gemeenschap]]/(TabelScoresKwadranten[[#This Row],[NU
specialisme ]]+TabelScoresKwadranten[[#This Row],[NU
individueel maatwerk]]+TabelScoresKwadranten[[#This Row],[NU
professionalisering]]+TabelScoresKwadranten[[#This Row],[NU
(leer)gemeenschap]]))*100,"")</f>
        <v/>
      </c>
      <c r="V4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6" s="74" t="str">
        <f>IFERROR(TabelScoresKwadranten[[#This Row],[NU
specialisme - %]]+TabelScoresKwadranten[[#This Row],[NU
individueel maatwerk - %]]+TabelScoresKwadranten[[#This Row],[NU
professionalisering - %]]+TabelScoresKwadranten[[#This Row],[NU
(leer)gemeenschap - %]],"")</f>
        <v/>
      </c>
      <c r="X46" s="74" t="str">
        <f>IFERROR(TabelScoresKwadranten[[#This Row],[5-JAAR-AMBITIE
specialisme - %]]+TabelScoresKwadranten[[#This Row],[5-JAAR-AMBITIE
individueel maatwerk - %]]+TabelScoresKwadranten[[#This Row],[5-JAAR-AMBITIE
professionalisering - %]]+TabelScoresKwadranten[[#This Row],[5-JAAR-AMBITIE
(leer)gemeenschap - %]],"")</f>
        <v/>
      </c>
    </row>
    <row r="47" spans="1:24">
      <c r="A47" s="80">
        <v>46</v>
      </c>
      <c r="B47" s="152"/>
      <c r="C47" s="80"/>
      <c r="D47" s="112"/>
      <c r="E47" s="79"/>
      <c r="F47" s="114"/>
      <c r="G47" s="79"/>
      <c r="H47" s="116"/>
      <c r="I47" s="79"/>
      <c r="J47" s="118"/>
      <c r="K47" s="81"/>
      <c r="L47" s="120"/>
      <c r="M47" s="120"/>
      <c r="N47" s="119"/>
      <c r="O47" s="74" t="str">
        <f>IFERROR((TabelScoresKwadranten[[#This Row],[NU
specialisme ]]/(TabelScoresKwadranten[[#This Row],[NU
specialisme ]]+TabelScoresKwadranten[[#This Row],[NU
individueel maatwerk]]+TabelScoresKwadranten[[#This Row],[NU
professionalisering]]+TabelScoresKwadranten[[#This Row],[NU
(leer)gemeenschap]]))*100,"")</f>
        <v/>
      </c>
      <c r="P4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7" s="74" t="str">
        <f>IFERROR((TabelScoresKwadranten[[#This Row],[NU
individueel maatwerk]]/(TabelScoresKwadranten[[#This Row],[NU
specialisme ]]+TabelScoresKwadranten[[#This Row],[NU
individueel maatwerk]]+TabelScoresKwadranten[[#This Row],[NU
professionalisering]]+TabelScoresKwadranten[[#This Row],[NU
(leer)gemeenschap]]))*100,"")</f>
        <v/>
      </c>
      <c r="R4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7" s="74" t="str">
        <f>IFERROR((TabelScoresKwadranten[[#This Row],[NU
professionalisering]]/(TabelScoresKwadranten[[#This Row],[NU
specialisme ]]+TabelScoresKwadranten[[#This Row],[NU
individueel maatwerk]]+TabelScoresKwadranten[[#This Row],[NU
professionalisering]]+TabelScoresKwadranten[[#This Row],[NU
(leer)gemeenschap]]))*100,"")</f>
        <v/>
      </c>
      <c r="T4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7" s="74" t="str">
        <f>IFERROR((TabelScoresKwadranten[[#This Row],[NU
(leer)gemeenschap]]/(TabelScoresKwadranten[[#This Row],[NU
specialisme ]]+TabelScoresKwadranten[[#This Row],[NU
individueel maatwerk]]+TabelScoresKwadranten[[#This Row],[NU
professionalisering]]+TabelScoresKwadranten[[#This Row],[NU
(leer)gemeenschap]]))*100,"")</f>
        <v/>
      </c>
      <c r="V4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7" s="74" t="str">
        <f>IFERROR(TabelScoresKwadranten[[#This Row],[NU
specialisme - %]]+TabelScoresKwadranten[[#This Row],[NU
individueel maatwerk - %]]+TabelScoresKwadranten[[#This Row],[NU
professionalisering - %]]+TabelScoresKwadranten[[#This Row],[NU
(leer)gemeenschap - %]],"")</f>
        <v/>
      </c>
      <c r="X47" s="74" t="str">
        <f>IFERROR(TabelScoresKwadranten[[#This Row],[5-JAAR-AMBITIE
specialisme - %]]+TabelScoresKwadranten[[#This Row],[5-JAAR-AMBITIE
individueel maatwerk - %]]+TabelScoresKwadranten[[#This Row],[5-JAAR-AMBITIE
professionalisering - %]]+TabelScoresKwadranten[[#This Row],[5-JAAR-AMBITIE
(leer)gemeenschap - %]],"")</f>
        <v/>
      </c>
    </row>
    <row r="48" spans="1:24">
      <c r="A48" s="80">
        <v>47</v>
      </c>
      <c r="B48" s="152"/>
      <c r="C48" s="80"/>
      <c r="D48" s="112"/>
      <c r="E48" s="79"/>
      <c r="F48" s="114"/>
      <c r="G48" s="79"/>
      <c r="H48" s="116"/>
      <c r="I48" s="79"/>
      <c r="J48" s="118"/>
      <c r="K48" s="81"/>
      <c r="L48" s="120"/>
      <c r="M48" s="120"/>
      <c r="N48" s="119"/>
      <c r="O48" s="74" t="str">
        <f>IFERROR((TabelScoresKwadranten[[#This Row],[NU
specialisme ]]/(TabelScoresKwadranten[[#This Row],[NU
specialisme ]]+TabelScoresKwadranten[[#This Row],[NU
individueel maatwerk]]+TabelScoresKwadranten[[#This Row],[NU
professionalisering]]+TabelScoresKwadranten[[#This Row],[NU
(leer)gemeenschap]]))*100,"")</f>
        <v/>
      </c>
      <c r="P4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8" s="74" t="str">
        <f>IFERROR((TabelScoresKwadranten[[#This Row],[NU
individueel maatwerk]]/(TabelScoresKwadranten[[#This Row],[NU
specialisme ]]+TabelScoresKwadranten[[#This Row],[NU
individueel maatwerk]]+TabelScoresKwadranten[[#This Row],[NU
professionalisering]]+TabelScoresKwadranten[[#This Row],[NU
(leer)gemeenschap]]))*100,"")</f>
        <v/>
      </c>
      <c r="R4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8" s="74" t="str">
        <f>IFERROR((TabelScoresKwadranten[[#This Row],[NU
professionalisering]]/(TabelScoresKwadranten[[#This Row],[NU
specialisme ]]+TabelScoresKwadranten[[#This Row],[NU
individueel maatwerk]]+TabelScoresKwadranten[[#This Row],[NU
professionalisering]]+TabelScoresKwadranten[[#This Row],[NU
(leer)gemeenschap]]))*100,"")</f>
        <v/>
      </c>
      <c r="T4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8" s="74" t="str">
        <f>IFERROR((TabelScoresKwadranten[[#This Row],[NU
(leer)gemeenschap]]/(TabelScoresKwadranten[[#This Row],[NU
specialisme ]]+TabelScoresKwadranten[[#This Row],[NU
individueel maatwerk]]+TabelScoresKwadranten[[#This Row],[NU
professionalisering]]+TabelScoresKwadranten[[#This Row],[NU
(leer)gemeenschap]]))*100,"")</f>
        <v/>
      </c>
      <c r="V4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8" s="74" t="str">
        <f>IFERROR(TabelScoresKwadranten[[#This Row],[NU
specialisme - %]]+TabelScoresKwadranten[[#This Row],[NU
individueel maatwerk - %]]+TabelScoresKwadranten[[#This Row],[NU
professionalisering - %]]+TabelScoresKwadranten[[#This Row],[NU
(leer)gemeenschap - %]],"")</f>
        <v/>
      </c>
      <c r="X48" s="74" t="str">
        <f>IFERROR(TabelScoresKwadranten[[#This Row],[5-JAAR-AMBITIE
specialisme - %]]+TabelScoresKwadranten[[#This Row],[5-JAAR-AMBITIE
individueel maatwerk - %]]+TabelScoresKwadranten[[#This Row],[5-JAAR-AMBITIE
professionalisering - %]]+TabelScoresKwadranten[[#This Row],[5-JAAR-AMBITIE
(leer)gemeenschap - %]],"")</f>
        <v/>
      </c>
    </row>
    <row r="49" spans="1:24">
      <c r="A49" s="80">
        <v>48</v>
      </c>
      <c r="B49" s="152"/>
      <c r="C49" s="80"/>
      <c r="D49" s="112"/>
      <c r="E49" s="79"/>
      <c r="F49" s="114"/>
      <c r="G49" s="79"/>
      <c r="H49" s="116"/>
      <c r="I49" s="79"/>
      <c r="J49" s="118"/>
      <c r="K49" s="81"/>
      <c r="L49" s="120"/>
      <c r="M49" s="120"/>
      <c r="N49" s="119"/>
      <c r="O49" s="74" t="str">
        <f>IFERROR((TabelScoresKwadranten[[#This Row],[NU
specialisme ]]/(TabelScoresKwadranten[[#This Row],[NU
specialisme ]]+TabelScoresKwadranten[[#This Row],[NU
individueel maatwerk]]+TabelScoresKwadranten[[#This Row],[NU
professionalisering]]+TabelScoresKwadranten[[#This Row],[NU
(leer)gemeenschap]]))*100,"")</f>
        <v/>
      </c>
      <c r="P4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49" s="74" t="str">
        <f>IFERROR((TabelScoresKwadranten[[#This Row],[NU
individueel maatwerk]]/(TabelScoresKwadranten[[#This Row],[NU
specialisme ]]+TabelScoresKwadranten[[#This Row],[NU
individueel maatwerk]]+TabelScoresKwadranten[[#This Row],[NU
professionalisering]]+TabelScoresKwadranten[[#This Row],[NU
(leer)gemeenschap]]))*100,"")</f>
        <v/>
      </c>
      <c r="R4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49" s="74" t="str">
        <f>IFERROR((TabelScoresKwadranten[[#This Row],[NU
professionalisering]]/(TabelScoresKwadranten[[#This Row],[NU
specialisme ]]+TabelScoresKwadranten[[#This Row],[NU
individueel maatwerk]]+TabelScoresKwadranten[[#This Row],[NU
professionalisering]]+TabelScoresKwadranten[[#This Row],[NU
(leer)gemeenschap]]))*100,"")</f>
        <v/>
      </c>
      <c r="T4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49" s="74" t="str">
        <f>IFERROR((TabelScoresKwadranten[[#This Row],[NU
(leer)gemeenschap]]/(TabelScoresKwadranten[[#This Row],[NU
specialisme ]]+TabelScoresKwadranten[[#This Row],[NU
individueel maatwerk]]+TabelScoresKwadranten[[#This Row],[NU
professionalisering]]+TabelScoresKwadranten[[#This Row],[NU
(leer)gemeenschap]]))*100,"")</f>
        <v/>
      </c>
      <c r="V4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49" s="74" t="str">
        <f>IFERROR(TabelScoresKwadranten[[#This Row],[NU
specialisme - %]]+TabelScoresKwadranten[[#This Row],[NU
individueel maatwerk - %]]+TabelScoresKwadranten[[#This Row],[NU
professionalisering - %]]+TabelScoresKwadranten[[#This Row],[NU
(leer)gemeenschap - %]],"")</f>
        <v/>
      </c>
      <c r="X49" s="74" t="str">
        <f>IFERROR(TabelScoresKwadranten[[#This Row],[5-JAAR-AMBITIE
specialisme - %]]+TabelScoresKwadranten[[#This Row],[5-JAAR-AMBITIE
individueel maatwerk - %]]+TabelScoresKwadranten[[#This Row],[5-JAAR-AMBITIE
professionalisering - %]]+TabelScoresKwadranten[[#This Row],[5-JAAR-AMBITIE
(leer)gemeenschap - %]],"")</f>
        <v/>
      </c>
    </row>
    <row r="50" spans="1:24">
      <c r="A50" s="80">
        <v>49</v>
      </c>
      <c r="B50" s="152"/>
      <c r="C50" s="80"/>
      <c r="D50" s="112"/>
      <c r="E50" s="79"/>
      <c r="F50" s="114"/>
      <c r="G50" s="79"/>
      <c r="H50" s="116"/>
      <c r="I50" s="79"/>
      <c r="J50" s="118"/>
      <c r="K50" s="81"/>
      <c r="L50" s="120"/>
      <c r="M50" s="120"/>
      <c r="N50" s="119"/>
      <c r="O50" s="74" t="str">
        <f>IFERROR((TabelScoresKwadranten[[#This Row],[NU
specialisme ]]/(TabelScoresKwadranten[[#This Row],[NU
specialisme ]]+TabelScoresKwadranten[[#This Row],[NU
individueel maatwerk]]+TabelScoresKwadranten[[#This Row],[NU
professionalisering]]+TabelScoresKwadranten[[#This Row],[NU
(leer)gemeenschap]]))*100,"")</f>
        <v/>
      </c>
      <c r="P5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0" s="74" t="str">
        <f>IFERROR((TabelScoresKwadranten[[#This Row],[NU
individueel maatwerk]]/(TabelScoresKwadranten[[#This Row],[NU
specialisme ]]+TabelScoresKwadranten[[#This Row],[NU
individueel maatwerk]]+TabelScoresKwadranten[[#This Row],[NU
professionalisering]]+TabelScoresKwadranten[[#This Row],[NU
(leer)gemeenschap]]))*100,"")</f>
        <v/>
      </c>
      <c r="R5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0" s="74" t="str">
        <f>IFERROR((TabelScoresKwadranten[[#This Row],[NU
professionalisering]]/(TabelScoresKwadranten[[#This Row],[NU
specialisme ]]+TabelScoresKwadranten[[#This Row],[NU
individueel maatwerk]]+TabelScoresKwadranten[[#This Row],[NU
professionalisering]]+TabelScoresKwadranten[[#This Row],[NU
(leer)gemeenschap]]))*100,"")</f>
        <v/>
      </c>
      <c r="T5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0" s="74" t="str">
        <f>IFERROR((TabelScoresKwadranten[[#This Row],[NU
(leer)gemeenschap]]/(TabelScoresKwadranten[[#This Row],[NU
specialisme ]]+TabelScoresKwadranten[[#This Row],[NU
individueel maatwerk]]+TabelScoresKwadranten[[#This Row],[NU
professionalisering]]+TabelScoresKwadranten[[#This Row],[NU
(leer)gemeenschap]]))*100,"")</f>
        <v/>
      </c>
      <c r="V5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0" s="74" t="str">
        <f>IFERROR(TabelScoresKwadranten[[#This Row],[NU
specialisme - %]]+TabelScoresKwadranten[[#This Row],[NU
individueel maatwerk - %]]+TabelScoresKwadranten[[#This Row],[NU
professionalisering - %]]+TabelScoresKwadranten[[#This Row],[NU
(leer)gemeenschap - %]],"")</f>
        <v/>
      </c>
      <c r="X50" s="74" t="str">
        <f>IFERROR(TabelScoresKwadranten[[#This Row],[5-JAAR-AMBITIE
specialisme - %]]+TabelScoresKwadranten[[#This Row],[5-JAAR-AMBITIE
individueel maatwerk - %]]+TabelScoresKwadranten[[#This Row],[5-JAAR-AMBITIE
professionalisering - %]]+TabelScoresKwadranten[[#This Row],[5-JAAR-AMBITIE
(leer)gemeenschap - %]],"")</f>
        <v/>
      </c>
    </row>
    <row r="51" spans="1:24">
      <c r="A51" s="80">
        <v>50</v>
      </c>
      <c r="B51" s="152"/>
      <c r="C51" s="80"/>
      <c r="D51" s="112"/>
      <c r="E51" s="79"/>
      <c r="F51" s="114"/>
      <c r="G51" s="79"/>
      <c r="H51" s="116"/>
      <c r="I51" s="79"/>
      <c r="J51" s="118"/>
      <c r="K51" s="81"/>
      <c r="L51" s="120"/>
      <c r="M51" s="120"/>
      <c r="N51" s="119"/>
      <c r="O51" s="74" t="str">
        <f>IFERROR((TabelScoresKwadranten[[#This Row],[NU
specialisme ]]/(TabelScoresKwadranten[[#This Row],[NU
specialisme ]]+TabelScoresKwadranten[[#This Row],[NU
individueel maatwerk]]+TabelScoresKwadranten[[#This Row],[NU
professionalisering]]+TabelScoresKwadranten[[#This Row],[NU
(leer)gemeenschap]]))*100,"")</f>
        <v/>
      </c>
      <c r="P5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1" s="74" t="str">
        <f>IFERROR((TabelScoresKwadranten[[#This Row],[NU
individueel maatwerk]]/(TabelScoresKwadranten[[#This Row],[NU
specialisme ]]+TabelScoresKwadranten[[#This Row],[NU
individueel maatwerk]]+TabelScoresKwadranten[[#This Row],[NU
professionalisering]]+TabelScoresKwadranten[[#This Row],[NU
(leer)gemeenschap]]))*100,"")</f>
        <v/>
      </c>
      <c r="R5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1" s="74" t="str">
        <f>IFERROR((TabelScoresKwadranten[[#This Row],[NU
professionalisering]]/(TabelScoresKwadranten[[#This Row],[NU
specialisme ]]+TabelScoresKwadranten[[#This Row],[NU
individueel maatwerk]]+TabelScoresKwadranten[[#This Row],[NU
professionalisering]]+TabelScoresKwadranten[[#This Row],[NU
(leer)gemeenschap]]))*100,"")</f>
        <v/>
      </c>
      <c r="T5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1" s="74" t="str">
        <f>IFERROR((TabelScoresKwadranten[[#This Row],[NU
(leer)gemeenschap]]/(TabelScoresKwadranten[[#This Row],[NU
specialisme ]]+TabelScoresKwadranten[[#This Row],[NU
individueel maatwerk]]+TabelScoresKwadranten[[#This Row],[NU
professionalisering]]+TabelScoresKwadranten[[#This Row],[NU
(leer)gemeenschap]]))*100,"")</f>
        <v/>
      </c>
      <c r="V5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1" s="74" t="str">
        <f>IFERROR(TabelScoresKwadranten[[#This Row],[NU
specialisme - %]]+TabelScoresKwadranten[[#This Row],[NU
individueel maatwerk - %]]+TabelScoresKwadranten[[#This Row],[NU
professionalisering - %]]+TabelScoresKwadranten[[#This Row],[NU
(leer)gemeenschap - %]],"")</f>
        <v/>
      </c>
      <c r="X51" s="74" t="str">
        <f>IFERROR(TabelScoresKwadranten[[#This Row],[5-JAAR-AMBITIE
specialisme - %]]+TabelScoresKwadranten[[#This Row],[5-JAAR-AMBITIE
individueel maatwerk - %]]+TabelScoresKwadranten[[#This Row],[5-JAAR-AMBITIE
professionalisering - %]]+TabelScoresKwadranten[[#This Row],[5-JAAR-AMBITIE
(leer)gemeenschap - %]],"")</f>
        <v/>
      </c>
    </row>
    <row r="52" spans="1:24">
      <c r="A52" s="80">
        <v>51</v>
      </c>
      <c r="B52" s="152"/>
      <c r="C52" s="80"/>
      <c r="D52" s="112"/>
      <c r="E52" s="79"/>
      <c r="F52" s="114"/>
      <c r="G52" s="79"/>
      <c r="H52" s="116"/>
      <c r="I52" s="79"/>
      <c r="J52" s="118"/>
      <c r="K52" s="81"/>
      <c r="L52" s="120"/>
      <c r="M52" s="120"/>
      <c r="N52" s="119"/>
      <c r="O52" s="74" t="str">
        <f>IFERROR((TabelScoresKwadranten[[#This Row],[NU
specialisme ]]/(TabelScoresKwadranten[[#This Row],[NU
specialisme ]]+TabelScoresKwadranten[[#This Row],[NU
individueel maatwerk]]+TabelScoresKwadranten[[#This Row],[NU
professionalisering]]+TabelScoresKwadranten[[#This Row],[NU
(leer)gemeenschap]]))*100,"")</f>
        <v/>
      </c>
      <c r="P5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2" s="74" t="str">
        <f>IFERROR((TabelScoresKwadranten[[#This Row],[NU
individueel maatwerk]]/(TabelScoresKwadranten[[#This Row],[NU
specialisme ]]+TabelScoresKwadranten[[#This Row],[NU
individueel maatwerk]]+TabelScoresKwadranten[[#This Row],[NU
professionalisering]]+TabelScoresKwadranten[[#This Row],[NU
(leer)gemeenschap]]))*100,"")</f>
        <v/>
      </c>
      <c r="R5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2" s="74" t="str">
        <f>IFERROR((TabelScoresKwadranten[[#This Row],[NU
professionalisering]]/(TabelScoresKwadranten[[#This Row],[NU
specialisme ]]+TabelScoresKwadranten[[#This Row],[NU
individueel maatwerk]]+TabelScoresKwadranten[[#This Row],[NU
professionalisering]]+TabelScoresKwadranten[[#This Row],[NU
(leer)gemeenschap]]))*100,"")</f>
        <v/>
      </c>
      <c r="T5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2" s="74" t="str">
        <f>IFERROR((TabelScoresKwadranten[[#This Row],[NU
(leer)gemeenschap]]/(TabelScoresKwadranten[[#This Row],[NU
specialisme ]]+TabelScoresKwadranten[[#This Row],[NU
individueel maatwerk]]+TabelScoresKwadranten[[#This Row],[NU
professionalisering]]+TabelScoresKwadranten[[#This Row],[NU
(leer)gemeenschap]]))*100,"")</f>
        <v/>
      </c>
      <c r="V5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2" s="74" t="str">
        <f>IFERROR(TabelScoresKwadranten[[#This Row],[NU
specialisme - %]]+TabelScoresKwadranten[[#This Row],[NU
individueel maatwerk - %]]+TabelScoresKwadranten[[#This Row],[NU
professionalisering - %]]+TabelScoresKwadranten[[#This Row],[NU
(leer)gemeenschap - %]],"")</f>
        <v/>
      </c>
      <c r="X52" s="74" t="str">
        <f>IFERROR(TabelScoresKwadranten[[#This Row],[5-JAAR-AMBITIE
specialisme - %]]+TabelScoresKwadranten[[#This Row],[5-JAAR-AMBITIE
individueel maatwerk - %]]+TabelScoresKwadranten[[#This Row],[5-JAAR-AMBITIE
professionalisering - %]]+TabelScoresKwadranten[[#This Row],[5-JAAR-AMBITIE
(leer)gemeenschap - %]],"")</f>
        <v/>
      </c>
    </row>
    <row r="53" spans="1:24">
      <c r="A53" s="80">
        <v>52</v>
      </c>
      <c r="B53" s="152"/>
      <c r="C53" s="80"/>
      <c r="D53" s="112"/>
      <c r="E53" s="79"/>
      <c r="F53" s="114"/>
      <c r="G53" s="79"/>
      <c r="H53" s="116"/>
      <c r="I53" s="79"/>
      <c r="J53" s="118"/>
      <c r="K53" s="81"/>
      <c r="L53" s="120"/>
      <c r="M53" s="120"/>
      <c r="N53" s="119"/>
      <c r="O53" s="74" t="str">
        <f>IFERROR((TabelScoresKwadranten[[#This Row],[NU
specialisme ]]/(TabelScoresKwadranten[[#This Row],[NU
specialisme ]]+TabelScoresKwadranten[[#This Row],[NU
individueel maatwerk]]+TabelScoresKwadranten[[#This Row],[NU
professionalisering]]+TabelScoresKwadranten[[#This Row],[NU
(leer)gemeenschap]]))*100,"")</f>
        <v/>
      </c>
      <c r="P5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3" s="74" t="str">
        <f>IFERROR((TabelScoresKwadranten[[#This Row],[NU
individueel maatwerk]]/(TabelScoresKwadranten[[#This Row],[NU
specialisme ]]+TabelScoresKwadranten[[#This Row],[NU
individueel maatwerk]]+TabelScoresKwadranten[[#This Row],[NU
professionalisering]]+TabelScoresKwadranten[[#This Row],[NU
(leer)gemeenschap]]))*100,"")</f>
        <v/>
      </c>
      <c r="R5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3" s="74" t="str">
        <f>IFERROR((TabelScoresKwadranten[[#This Row],[NU
professionalisering]]/(TabelScoresKwadranten[[#This Row],[NU
specialisme ]]+TabelScoresKwadranten[[#This Row],[NU
individueel maatwerk]]+TabelScoresKwadranten[[#This Row],[NU
professionalisering]]+TabelScoresKwadranten[[#This Row],[NU
(leer)gemeenschap]]))*100,"")</f>
        <v/>
      </c>
      <c r="T5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3" s="74" t="str">
        <f>IFERROR((TabelScoresKwadranten[[#This Row],[NU
(leer)gemeenschap]]/(TabelScoresKwadranten[[#This Row],[NU
specialisme ]]+TabelScoresKwadranten[[#This Row],[NU
individueel maatwerk]]+TabelScoresKwadranten[[#This Row],[NU
professionalisering]]+TabelScoresKwadranten[[#This Row],[NU
(leer)gemeenschap]]))*100,"")</f>
        <v/>
      </c>
      <c r="V5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3" s="74" t="str">
        <f>IFERROR(TabelScoresKwadranten[[#This Row],[NU
specialisme - %]]+TabelScoresKwadranten[[#This Row],[NU
individueel maatwerk - %]]+TabelScoresKwadranten[[#This Row],[NU
professionalisering - %]]+TabelScoresKwadranten[[#This Row],[NU
(leer)gemeenschap - %]],"")</f>
        <v/>
      </c>
      <c r="X53" s="74" t="str">
        <f>IFERROR(TabelScoresKwadranten[[#This Row],[5-JAAR-AMBITIE
specialisme - %]]+TabelScoresKwadranten[[#This Row],[5-JAAR-AMBITIE
individueel maatwerk - %]]+TabelScoresKwadranten[[#This Row],[5-JAAR-AMBITIE
professionalisering - %]]+TabelScoresKwadranten[[#This Row],[5-JAAR-AMBITIE
(leer)gemeenschap - %]],"")</f>
        <v/>
      </c>
    </row>
    <row r="54" spans="1:24">
      <c r="A54" s="80">
        <v>53</v>
      </c>
      <c r="B54" s="152"/>
      <c r="C54" s="80"/>
      <c r="D54" s="112"/>
      <c r="E54" s="79"/>
      <c r="F54" s="114"/>
      <c r="G54" s="79"/>
      <c r="H54" s="116"/>
      <c r="I54" s="79"/>
      <c r="J54" s="118"/>
      <c r="K54" s="81"/>
      <c r="L54" s="120"/>
      <c r="M54" s="120"/>
      <c r="N54" s="119"/>
      <c r="O54" s="74" t="str">
        <f>IFERROR((TabelScoresKwadranten[[#This Row],[NU
specialisme ]]/(TabelScoresKwadranten[[#This Row],[NU
specialisme ]]+TabelScoresKwadranten[[#This Row],[NU
individueel maatwerk]]+TabelScoresKwadranten[[#This Row],[NU
professionalisering]]+TabelScoresKwadranten[[#This Row],[NU
(leer)gemeenschap]]))*100,"")</f>
        <v/>
      </c>
      <c r="P5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4" s="74" t="str">
        <f>IFERROR((TabelScoresKwadranten[[#This Row],[NU
individueel maatwerk]]/(TabelScoresKwadranten[[#This Row],[NU
specialisme ]]+TabelScoresKwadranten[[#This Row],[NU
individueel maatwerk]]+TabelScoresKwadranten[[#This Row],[NU
professionalisering]]+TabelScoresKwadranten[[#This Row],[NU
(leer)gemeenschap]]))*100,"")</f>
        <v/>
      </c>
      <c r="R5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4" s="74" t="str">
        <f>IFERROR((TabelScoresKwadranten[[#This Row],[NU
professionalisering]]/(TabelScoresKwadranten[[#This Row],[NU
specialisme ]]+TabelScoresKwadranten[[#This Row],[NU
individueel maatwerk]]+TabelScoresKwadranten[[#This Row],[NU
professionalisering]]+TabelScoresKwadranten[[#This Row],[NU
(leer)gemeenschap]]))*100,"")</f>
        <v/>
      </c>
      <c r="T5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4" s="74" t="str">
        <f>IFERROR((TabelScoresKwadranten[[#This Row],[NU
(leer)gemeenschap]]/(TabelScoresKwadranten[[#This Row],[NU
specialisme ]]+TabelScoresKwadranten[[#This Row],[NU
individueel maatwerk]]+TabelScoresKwadranten[[#This Row],[NU
professionalisering]]+TabelScoresKwadranten[[#This Row],[NU
(leer)gemeenschap]]))*100,"")</f>
        <v/>
      </c>
      <c r="V5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4" s="74" t="str">
        <f>IFERROR(TabelScoresKwadranten[[#This Row],[NU
specialisme - %]]+TabelScoresKwadranten[[#This Row],[NU
individueel maatwerk - %]]+TabelScoresKwadranten[[#This Row],[NU
professionalisering - %]]+TabelScoresKwadranten[[#This Row],[NU
(leer)gemeenschap - %]],"")</f>
        <v/>
      </c>
      <c r="X54" s="74" t="str">
        <f>IFERROR(TabelScoresKwadranten[[#This Row],[5-JAAR-AMBITIE
specialisme - %]]+TabelScoresKwadranten[[#This Row],[5-JAAR-AMBITIE
individueel maatwerk - %]]+TabelScoresKwadranten[[#This Row],[5-JAAR-AMBITIE
professionalisering - %]]+TabelScoresKwadranten[[#This Row],[5-JAAR-AMBITIE
(leer)gemeenschap - %]],"")</f>
        <v/>
      </c>
    </row>
    <row r="55" spans="1:24">
      <c r="A55" s="80">
        <v>54</v>
      </c>
      <c r="B55" s="152"/>
      <c r="C55" s="80"/>
      <c r="D55" s="112"/>
      <c r="E55" s="79"/>
      <c r="F55" s="114"/>
      <c r="G55" s="79"/>
      <c r="H55" s="116"/>
      <c r="I55" s="79"/>
      <c r="J55" s="118"/>
      <c r="K55" s="81"/>
      <c r="L55" s="120"/>
      <c r="M55" s="120"/>
      <c r="N55" s="119"/>
      <c r="O55" s="74" t="str">
        <f>IFERROR((TabelScoresKwadranten[[#This Row],[NU
specialisme ]]/(TabelScoresKwadranten[[#This Row],[NU
specialisme ]]+TabelScoresKwadranten[[#This Row],[NU
individueel maatwerk]]+TabelScoresKwadranten[[#This Row],[NU
professionalisering]]+TabelScoresKwadranten[[#This Row],[NU
(leer)gemeenschap]]))*100,"")</f>
        <v/>
      </c>
      <c r="P5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5" s="74" t="str">
        <f>IFERROR((TabelScoresKwadranten[[#This Row],[NU
individueel maatwerk]]/(TabelScoresKwadranten[[#This Row],[NU
specialisme ]]+TabelScoresKwadranten[[#This Row],[NU
individueel maatwerk]]+TabelScoresKwadranten[[#This Row],[NU
professionalisering]]+TabelScoresKwadranten[[#This Row],[NU
(leer)gemeenschap]]))*100,"")</f>
        <v/>
      </c>
      <c r="R5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5" s="74" t="str">
        <f>IFERROR((TabelScoresKwadranten[[#This Row],[NU
professionalisering]]/(TabelScoresKwadranten[[#This Row],[NU
specialisme ]]+TabelScoresKwadranten[[#This Row],[NU
individueel maatwerk]]+TabelScoresKwadranten[[#This Row],[NU
professionalisering]]+TabelScoresKwadranten[[#This Row],[NU
(leer)gemeenschap]]))*100,"")</f>
        <v/>
      </c>
      <c r="T5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5" s="74" t="str">
        <f>IFERROR((TabelScoresKwadranten[[#This Row],[NU
(leer)gemeenschap]]/(TabelScoresKwadranten[[#This Row],[NU
specialisme ]]+TabelScoresKwadranten[[#This Row],[NU
individueel maatwerk]]+TabelScoresKwadranten[[#This Row],[NU
professionalisering]]+TabelScoresKwadranten[[#This Row],[NU
(leer)gemeenschap]]))*100,"")</f>
        <v/>
      </c>
      <c r="V5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5" s="74" t="str">
        <f>IFERROR(TabelScoresKwadranten[[#This Row],[NU
specialisme - %]]+TabelScoresKwadranten[[#This Row],[NU
individueel maatwerk - %]]+TabelScoresKwadranten[[#This Row],[NU
professionalisering - %]]+TabelScoresKwadranten[[#This Row],[NU
(leer)gemeenschap - %]],"")</f>
        <v/>
      </c>
      <c r="X55" s="74" t="str">
        <f>IFERROR(TabelScoresKwadranten[[#This Row],[5-JAAR-AMBITIE
specialisme - %]]+TabelScoresKwadranten[[#This Row],[5-JAAR-AMBITIE
individueel maatwerk - %]]+TabelScoresKwadranten[[#This Row],[5-JAAR-AMBITIE
professionalisering - %]]+TabelScoresKwadranten[[#This Row],[5-JAAR-AMBITIE
(leer)gemeenschap - %]],"")</f>
        <v/>
      </c>
    </row>
    <row r="56" spans="1:24">
      <c r="A56" s="80">
        <v>55</v>
      </c>
      <c r="B56" s="152"/>
      <c r="C56" s="80"/>
      <c r="D56" s="112"/>
      <c r="E56" s="79"/>
      <c r="F56" s="114"/>
      <c r="G56" s="79"/>
      <c r="H56" s="116"/>
      <c r="I56" s="79"/>
      <c r="J56" s="118"/>
      <c r="K56" s="81"/>
      <c r="L56" s="120"/>
      <c r="M56" s="120"/>
      <c r="N56" s="119"/>
      <c r="O56" s="74" t="str">
        <f>IFERROR((TabelScoresKwadranten[[#This Row],[NU
specialisme ]]/(TabelScoresKwadranten[[#This Row],[NU
specialisme ]]+TabelScoresKwadranten[[#This Row],[NU
individueel maatwerk]]+TabelScoresKwadranten[[#This Row],[NU
professionalisering]]+TabelScoresKwadranten[[#This Row],[NU
(leer)gemeenschap]]))*100,"")</f>
        <v/>
      </c>
      <c r="P5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6" s="74" t="str">
        <f>IFERROR((TabelScoresKwadranten[[#This Row],[NU
individueel maatwerk]]/(TabelScoresKwadranten[[#This Row],[NU
specialisme ]]+TabelScoresKwadranten[[#This Row],[NU
individueel maatwerk]]+TabelScoresKwadranten[[#This Row],[NU
professionalisering]]+TabelScoresKwadranten[[#This Row],[NU
(leer)gemeenschap]]))*100,"")</f>
        <v/>
      </c>
      <c r="R5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6" s="74" t="str">
        <f>IFERROR((TabelScoresKwadranten[[#This Row],[NU
professionalisering]]/(TabelScoresKwadranten[[#This Row],[NU
specialisme ]]+TabelScoresKwadranten[[#This Row],[NU
individueel maatwerk]]+TabelScoresKwadranten[[#This Row],[NU
professionalisering]]+TabelScoresKwadranten[[#This Row],[NU
(leer)gemeenschap]]))*100,"")</f>
        <v/>
      </c>
      <c r="T5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6" s="74" t="str">
        <f>IFERROR((TabelScoresKwadranten[[#This Row],[NU
(leer)gemeenschap]]/(TabelScoresKwadranten[[#This Row],[NU
specialisme ]]+TabelScoresKwadranten[[#This Row],[NU
individueel maatwerk]]+TabelScoresKwadranten[[#This Row],[NU
professionalisering]]+TabelScoresKwadranten[[#This Row],[NU
(leer)gemeenschap]]))*100,"")</f>
        <v/>
      </c>
      <c r="V5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6" s="74" t="str">
        <f>IFERROR(TabelScoresKwadranten[[#This Row],[NU
specialisme - %]]+TabelScoresKwadranten[[#This Row],[NU
individueel maatwerk - %]]+TabelScoresKwadranten[[#This Row],[NU
professionalisering - %]]+TabelScoresKwadranten[[#This Row],[NU
(leer)gemeenschap - %]],"")</f>
        <v/>
      </c>
      <c r="X56" s="74" t="str">
        <f>IFERROR(TabelScoresKwadranten[[#This Row],[5-JAAR-AMBITIE
specialisme - %]]+TabelScoresKwadranten[[#This Row],[5-JAAR-AMBITIE
individueel maatwerk - %]]+TabelScoresKwadranten[[#This Row],[5-JAAR-AMBITIE
professionalisering - %]]+TabelScoresKwadranten[[#This Row],[5-JAAR-AMBITIE
(leer)gemeenschap - %]],"")</f>
        <v/>
      </c>
    </row>
    <row r="57" spans="1:24">
      <c r="A57" s="80">
        <v>56</v>
      </c>
      <c r="B57" s="152"/>
      <c r="C57" s="80"/>
      <c r="D57" s="112"/>
      <c r="E57" s="79"/>
      <c r="F57" s="114"/>
      <c r="G57" s="79"/>
      <c r="H57" s="116"/>
      <c r="I57" s="79"/>
      <c r="J57" s="118"/>
      <c r="K57" s="81"/>
      <c r="L57" s="120"/>
      <c r="M57" s="120"/>
      <c r="N57" s="119"/>
      <c r="O57" s="74" t="str">
        <f>IFERROR((TabelScoresKwadranten[[#This Row],[NU
specialisme ]]/(TabelScoresKwadranten[[#This Row],[NU
specialisme ]]+TabelScoresKwadranten[[#This Row],[NU
individueel maatwerk]]+TabelScoresKwadranten[[#This Row],[NU
professionalisering]]+TabelScoresKwadranten[[#This Row],[NU
(leer)gemeenschap]]))*100,"")</f>
        <v/>
      </c>
      <c r="P5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7" s="74" t="str">
        <f>IFERROR((TabelScoresKwadranten[[#This Row],[NU
individueel maatwerk]]/(TabelScoresKwadranten[[#This Row],[NU
specialisme ]]+TabelScoresKwadranten[[#This Row],[NU
individueel maatwerk]]+TabelScoresKwadranten[[#This Row],[NU
professionalisering]]+TabelScoresKwadranten[[#This Row],[NU
(leer)gemeenschap]]))*100,"")</f>
        <v/>
      </c>
      <c r="R5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7" s="74" t="str">
        <f>IFERROR((TabelScoresKwadranten[[#This Row],[NU
professionalisering]]/(TabelScoresKwadranten[[#This Row],[NU
specialisme ]]+TabelScoresKwadranten[[#This Row],[NU
individueel maatwerk]]+TabelScoresKwadranten[[#This Row],[NU
professionalisering]]+TabelScoresKwadranten[[#This Row],[NU
(leer)gemeenschap]]))*100,"")</f>
        <v/>
      </c>
      <c r="T5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7" s="74" t="str">
        <f>IFERROR((TabelScoresKwadranten[[#This Row],[NU
(leer)gemeenschap]]/(TabelScoresKwadranten[[#This Row],[NU
specialisme ]]+TabelScoresKwadranten[[#This Row],[NU
individueel maatwerk]]+TabelScoresKwadranten[[#This Row],[NU
professionalisering]]+TabelScoresKwadranten[[#This Row],[NU
(leer)gemeenschap]]))*100,"")</f>
        <v/>
      </c>
      <c r="V5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7" s="74" t="str">
        <f>IFERROR(TabelScoresKwadranten[[#This Row],[NU
specialisme - %]]+TabelScoresKwadranten[[#This Row],[NU
individueel maatwerk - %]]+TabelScoresKwadranten[[#This Row],[NU
professionalisering - %]]+TabelScoresKwadranten[[#This Row],[NU
(leer)gemeenschap - %]],"")</f>
        <v/>
      </c>
      <c r="X57" s="74" t="str">
        <f>IFERROR(TabelScoresKwadranten[[#This Row],[5-JAAR-AMBITIE
specialisme - %]]+TabelScoresKwadranten[[#This Row],[5-JAAR-AMBITIE
individueel maatwerk - %]]+TabelScoresKwadranten[[#This Row],[5-JAAR-AMBITIE
professionalisering - %]]+TabelScoresKwadranten[[#This Row],[5-JAAR-AMBITIE
(leer)gemeenschap - %]],"")</f>
        <v/>
      </c>
    </row>
    <row r="58" spans="1:24">
      <c r="A58" s="80">
        <v>57</v>
      </c>
      <c r="B58" s="152"/>
      <c r="C58" s="80"/>
      <c r="D58" s="112"/>
      <c r="E58" s="79"/>
      <c r="F58" s="114"/>
      <c r="G58" s="79"/>
      <c r="H58" s="116"/>
      <c r="I58" s="79"/>
      <c r="J58" s="118"/>
      <c r="K58" s="81"/>
      <c r="L58" s="120"/>
      <c r="M58" s="120"/>
      <c r="N58" s="119"/>
      <c r="O58" s="74" t="str">
        <f>IFERROR((TabelScoresKwadranten[[#This Row],[NU
specialisme ]]/(TabelScoresKwadranten[[#This Row],[NU
specialisme ]]+TabelScoresKwadranten[[#This Row],[NU
individueel maatwerk]]+TabelScoresKwadranten[[#This Row],[NU
professionalisering]]+TabelScoresKwadranten[[#This Row],[NU
(leer)gemeenschap]]))*100,"")</f>
        <v/>
      </c>
      <c r="P5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8" s="74" t="str">
        <f>IFERROR((TabelScoresKwadranten[[#This Row],[NU
individueel maatwerk]]/(TabelScoresKwadranten[[#This Row],[NU
specialisme ]]+TabelScoresKwadranten[[#This Row],[NU
individueel maatwerk]]+TabelScoresKwadranten[[#This Row],[NU
professionalisering]]+TabelScoresKwadranten[[#This Row],[NU
(leer)gemeenschap]]))*100,"")</f>
        <v/>
      </c>
      <c r="R5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8" s="74" t="str">
        <f>IFERROR((TabelScoresKwadranten[[#This Row],[NU
professionalisering]]/(TabelScoresKwadranten[[#This Row],[NU
specialisme ]]+TabelScoresKwadranten[[#This Row],[NU
individueel maatwerk]]+TabelScoresKwadranten[[#This Row],[NU
professionalisering]]+TabelScoresKwadranten[[#This Row],[NU
(leer)gemeenschap]]))*100,"")</f>
        <v/>
      </c>
      <c r="T5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8" s="74" t="str">
        <f>IFERROR((TabelScoresKwadranten[[#This Row],[NU
(leer)gemeenschap]]/(TabelScoresKwadranten[[#This Row],[NU
specialisme ]]+TabelScoresKwadranten[[#This Row],[NU
individueel maatwerk]]+TabelScoresKwadranten[[#This Row],[NU
professionalisering]]+TabelScoresKwadranten[[#This Row],[NU
(leer)gemeenschap]]))*100,"")</f>
        <v/>
      </c>
      <c r="V5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8" s="74" t="str">
        <f>IFERROR(TabelScoresKwadranten[[#This Row],[NU
specialisme - %]]+TabelScoresKwadranten[[#This Row],[NU
individueel maatwerk - %]]+TabelScoresKwadranten[[#This Row],[NU
professionalisering - %]]+TabelScoresKwadranten[[#This Row],[NU
(leer)gemeenschap - %]],"")</f>
        <v/>
      </c>
      <c r="X58" s="74" t="str">
        <f>IFERROR(TabelScoresKwadranten[[#This Row],[5-JAAR-AMBITIE
specialisme - %]]+TabelScoresKwadranten[[#This Row],[5-JAAR-AMBITIE
individueel maatwerk - %]]+TabelScoresKwadranten[[#This Row],[5-JAAR-AMBITIE
professionalisering - %]]+TabelScoresKwadranten[[#This Row],[5-JAAR-AMBITIE
(leer)gemeenschap - %]],"")</f>
        <v/>
      </c>
    </row>
    <row r="59" spans="1:24">
      <c r="A59" s="80">
        <v>58</v>
      </c>
      <c r="B59" s="152"/>
      <c r="C59" s="80"/>
      <c r="D59" s="112"/>
      <c r="E59" s="79"/>
      <c r="F59" s="114"/>
      <c r="G59" s="79"/>
      <c r="H59" s="116"/>
      <c r="I59" s="79"/>
      <c r="J59" s="118"/>
      <c r="K59" s="81"/>
      <c r="L59" s="120"/>
      <c r="M59" s="120"/>
      <c r="N59" s="119"/>
      <c r="O59" s="74" t="str">
        <f>IFERROR((TabelScoresKwadranten[[#This Row],[NU
specialisme ]]/(TabelScoresKwadranten[[#This Row],[NU
specialisme ]]+TabelScoresKwadranten[[#This Row],[NU
individueel maatwerk]]+TabelScoresKwadranten[[#This Row],[NU
professionalisering]]+TabelScoresKwadranten[[#This Row],[NU
(leer)gemeenschap]]))*100,"")</f>
        <v/>
      </c>
      <c r="P5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59" s="74" t="str">
        <f>IFERROR((TabelScoresKwadranten[[#This Row],[NU
individueel maatwerk]]/(TabelScoresKwadranten[[#This Row],[NU
specialisme ]]+TabelScoresKwadranten[[#This Row],[NU
individueel maatwerk]]+TabelScoresKwadranten[[#This Row],[NU
professionalisering]]+TabelScoresKwadranten[[#This Row],[NU
(leer)gemeenschap]]))*100,"")</f>
        <v/>
      </c>
      <c r="R5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59" s="74" t="str">
        <f>IFERROR((TabelScoresKwadranten[[#This Row],[NU
professionalisering]]/(TabelScoresKwadranten[[#This Row],[NU
specialisme ]]+TabelScoresKwadranten[[#This Row],[NU
individueel maatwerk]]+TabelScoresKwadranten[[#This Row],[NU
professionalisering]]+TabelScoresKwadranten[[#This Row],[NU
(leer)gemeenschap]]))*100,"")</f>
        <v/>
      </c>
      <c r="T5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59" s="74" t="str">
        <f>IFERROR((TabelScoresKwadranten[[#This Row],[NU
(leer)gemeenschap]]/(TabelScoresKwadranten[[#This Row],[NU
specialisme ]]+TabelScoresKwadranten[[#This Row],[NU
individueel maatwerk]]+TabelScoresKwadranten[[#This Row],[NU
professionalisering]]+TabelScoresKwadranten[[#This Row],[NU
(leer)gemeenschap]]))*100,"")</f>
        <v/>
      </c>
      <c r="V5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59" s="74" t="str">
        <f>IFERROR(TabelScoresKwadranten[[#This Row],[NU
specialisme - %]]+TabelScoresKwadranten[[#This Row],[NU
individueel maatwerk - %]]+TabelScoresKwadranten[[#This Row],[NU
professionalisering - %]]+TabelScoresKwadranten[[#This Row],[NU
(leer)gemeenschap - %]],"")</f>
        <v/>
      </c>
      <c r="X59" s="74" t="str">
        <f>IFERROR(TabelScoresKwadranten[[#This Row],[5-JAAR-AMBITIE
specialisme - %]]+TabelScoresKwadranten[[#This Row],[5-JAAR-AMBITIE
individueel maatwerk - %]]+TabelScoresKwadranten[[#This Row],[5-JAAR-AMBITIE
professionalisering - %]]+TabelScoresKwadranten[[#This Row],[5-JAAR-AMBITIE
(leer)gemeenschap - %]],"")</f>
        <v/>
      </c>
    </row>
    <row r="60" spans="1:24">
      <c r="A60" s="80">
        <v>59</v>
      </c>
      <c r="B60" s="152"/>
      <c r="C60" s="80"/>
      <c r="D60" s="112"/>
      <c r="E60" s="79"/>
      <c r="F60" s="114"/>
      <c r="G60" s="79"/>
      <c r="H60" s="116"/>
      <c r="I60" s="79"/>
      <c r="J60" s="118"/>
      <c r="K60" s="81"/>
      <c r="L60" s="120"/>
      <c r="M60" s="120"/>
      <c r="N60" s="119"/>
      <c r="O60" s="74" t="str">
        <f>IFERROR((TabelScoresKwadranten[[#This Row],[NU
specialisme ]]/(TabelScoresKwadranten[[#This Row],[NU
specialisme ]]+TabelScoresKwadranten[[#This Row],[NU
individueel maatwerk]]+TabelScoresKwadranten[[#This Row],[NU
professionalisering]]+TabelScoresKwadranten[[#This Row],[NU
(leer)gemeenschap]]))*100,"")</f>
        <v/>
      </c>
      <c r="P6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0" s="74" t="str">
        <f>IFERROR((TabelScoresKwadranten[[#This Row],[NU
individueel maatwerk]]/(TabelScoresKwadranten[[#This Row],[NU
specialisme ]]+TabelScoresKwadranten[[#This Row],[NU
individueel maatwerk]]+TabelScoresKwadranten[[#This Row],[NU
professionalisering]]+TabelScoresKwadranten[[#This Row],[NU
(leer)gemeenschap]]))*100,"")</f>
        <v/>
      </c>
      <c r="R6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0" s="74" t="str">
        <f>IFERROR((TabelScoresKwadranten[[#This Row],[NU
professionalisering]]/(TabelScoresKwadranten[[#This Row],[NU
specialisme ]]+TabelScoresKwadranten[[#This Row],[NU
individueel maatwerk]]+TabelScoresKwadranten[[#This Row],[NU
professionalisering]]+TabelScoresKwadranten[[#This Row],[NU
(leer)gemeenschap]]))*100,"")</f>
        <v/>
      </c>
      <c r="T6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0" s="74" t="str">
        <f>IFERROR((TabelScoresKwadranten[[#This Row],[NU
(leer)gemeenschap]]/(TabelScoresKwadranten[[#This Row],[NU
specialisme ]]+TabelScoresKwadranten[[#This Row],[NU
individueel maatwerk]]+TabelScoresKwadranten[[#This Row],[NU
professionalisering]]+TabelScoresKwadranten[[#This Row],[NU
(leer)gemeenschap]]))*100,"")</f>
        <v/>
      </c>
      <c r="V6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0" s="74" t="str">
        <f>IFERROR(TabelScoresKwadranten[[#This Row],[NU
specialisme - %]]+TabelScoresKwadranten[[#This Row],[NU
individueel maatwerk - %]]+TabelScoresKwadranten[[#This Row],[NU
professionalisering - %]]+TabelScoresKwadranten[[#This Row],[NU
(leer)gemeenschap - %]],"")</f>
        <v/>
      </c>
      <c r="X60" s="74" t="str">
        <f>IFERROR(TabelScoresKwadranten[[#This Row],[5-JAAR-AMBITIE
specialisme - %]]+TabelScoresKwadranten[[#This Row],[5-JAAR-AMBITIE
individueel maatwerk - %]]+TabelScoresKwadranten[[#This Row],[5-JAAR-AMBITIE
professionalisering - %]]+TabelScoresKwadranten[[#This Row],[5-JAAR-AMBITIE
(leer)gemeenschap - %]],"")</f>
        <v/>
      </c>
    </row>
    <row r="61" spans="1:24">
      <c r="A61" s="80">
        <v>60</v>
      </c>
      <c r="B61" s="152"/>
      <c r="C61" s="80"/>
      <c r="D61" s="112"/>
      <c r="E61" s="79"/>
      <c r="F61" s="114"/>
      <c r="G61" s="79"/>
      <c r="H61" s="116"/>
      <c r="I61" s="79"/>
      <c r="J61" s="118"/>
      <c r="K61" s="81"/>
      <c r="L61" s="120"/>
      <c r="M61" s="120"/>
      <c r="N61" s="119"/>
      <c r="O61" s="74" t="str">
        <f>IFERROR((TabelScoresKwadranten[[#This Row],[NU
specialisme ]]/(TabelScoresKwadranten[[#This Row],[NU
specialisme ]]+TabelScoresKwadranten[[#This Row],[NU
individueel maatwerk]]+TabelScoresKwadranten[[#This Row],[NU
professionalisering]]+TabelScoresKwadranten[[#This Row],[NU
(leer)gemeenschap]]))*100,"")</f>
        <v/>
      </c>
      <c r="P6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1" s="74" t="str">
        <f>IFERROR((TabelScoresKwadranten[[#This Row],[NU
individueel maatwerk]]/(TabelScoresKwadranten[[#This Row],[NU
specialisme ]]+TabelScoresKwadranten[[#This Row],[NU
individueel maatwerk]]+TabelScoresKwadranten[[#This Row],[NU
professionalisering]]+TabelScoresKwadranten[[#This Row],[NU
(leer)gemeenschap]]))*100,"")</f>
        <v/>
      </c>
      <c r="R6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1" s="74" t="str">
        <f>IFERROR((TabelScoresKwadranten[[#This Row],[NU
professionalisering]]/(TabelScoresKwadranten[[#This Row],[NU
specialisme ]]+TabelScoresKwadranten[[#This Row],[NU
individueel maatwerk]]+TabelScoresKwadranten[[#This Row],[NU
professionalisering]]+TabelScoresKwadranten[[#This Row],[NU
(leer)gemeenschap]]))*100,"")</f>
        <v/>
      </c>
      <c r="T6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1" s="74" t="str">
        <f>IFERROR((TabelScoresKwadranten[[#This Row],[NU
(leer)gemeenschap]]/(TabelScoresKwadranten[[#This Row],[NU
specialisme ]]+TabelScoresKwadranten[[#This Row],[NU
individueel maatwerk]]+TabelScoresKwadranten[[#This Row],[NU
professionalisering]]+TabelScoresKwadranten[[#This Row],[NU
(leer)gemeenschap]]))*100,"")</f>
        <v/>
      </c>
      <c r="V6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1" s="74" t="str">
        <f>IFERROR(TabelScoresKwadranten[[#This Row],[NU
specialisme - %]]+TabelScoresKwadranten[[#This Row],[NU
individueel maatwerk - %]]+TabelScoresKwadranten[[#This Row],[NU
professionalisering - %]]+TabelScoresKwadranten[[#This Row],[NU
(leer)gemeenschap - %]],"")</f>
        <v/>
      </c>
      <c r="X61" s="74" t="str">
        <f>IFERROR(TabelScoresKwadranten[[#This Row],[5-JAAR-AMBITIE
specialisme - %]]+TabelScoresKwadranten[[#This Row],[5-JAAR-AMBITIE
individueel maatwerk - %]]+TabelScoresKwadranten[[#This Row],[5-JAAR-AMBITIE
professionalisering - %]]+TabelScoresKwadranten[[#This Row],[5-JAAR-AMBITIE
(leer)gemeenschap - %]],"")</f>
        <v/>
      </c>
    </row>
    <row r="62" spans="1:24">
      <c r="A62" s="80">
        <v>61</v>
      </c>
      <c r="B62" s="152"/>
      <c r="C62" s="80"/>
      <c r="D62" s="112"/>
      <c r="E62" s="79"/>
      <c r="F62" s="114"/>
      <c r="G62" s="79"/>
      <c r="H62" s="116"/>
      <c r="I62" s="79"/>
      <c r="J62" s="118"/>
      <c r="K62" s="81"/>
      <c r="L62" s="120"/>
      <c r="M62" s="120"/>
      <c r="N62" s="119"/>
      <c r="O62" s="74" t="str">
        <f>IFERROR((TabelScoresKwadranten[[#This Row],[NU
specialisme ]]/(TabelScoresKwadranten[[#This Row],[NU
specialisme ]]+TabelScoresKwadranten[[#This Row],[NU
individueel maatwerk]]+TabelScoresKwadranten[[#This Row],[NU
professionalisering]]+TabelScoresKwadranten[[#This Row],[NU
(leer)gemeenschap]]))*100,"")</f>
        <v/>
      </c>
      <c r="P6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2" s="74" t="str">
        <f>IFERROR((TabelScoresKwadranten[[#This Row],[NU
individueel maatwerk]]/(TabelScoresKwadranten[[#This Row],[NU
specialisme ]]+TabelScoresKwadranten[[#This Row],[NU
individueel maatwerk]]+TabelScoresKwadranten[[#This Row],[NU
professionalisering]]+TabelScoresKwadranten[[#This Row],[NU
(leer)gemeenschap]]))*100,"")</f>
        <v/>
      </c>
      <c r="R6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2" s="74" t="str">
        <f>IFERROR((TabelScoresKwadranten[[#This Row],[NU
professionalisering]]/(TabelScoresKwadranten[[#This Row],[NU
specialisme ]]+TabelScoresKwadranten[[#This Row],[NU
individueel maatwerk]]+TabelScoresKwadranten[[#This Row],[NU
professionalisering]]+TabelScoresKwadranten[[#This Row],[NU
(leer)gemeenschap]]))*100,"")</f>
        <v/>
      </c>
      <c r="T6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2" s="74" t="str">
        <f>IFERROR((TabelScoresKwadranten[[#This Row],[NU
(leer)gemeenschap]]/(TabelScoresKwadranten[[#This Row],[NU
specialisme ]]+TabelScoresKwadranten[[#This Row],[NU
individueel maatwerk]]+TabelScoresKwadranten[[#This Row],[NU
professionalisering]]+TabelScoresKwadranten[[#This Row],[NU
(leer)gemeenschap]]))*100,"")</f>
        <v/>
      </c>
      <c r="V6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2" s="74" t="str">
        <f>IFERROR(TabelScoresKwadranten[[#This Row],[NU
specialisme - %]]+TabelScoresKwadranten[[#This Row],[NU
individueel maatwerk - %]]+TabelScoresKwadranten[[#This Row],[NU
professionalisering - %]]+TabelScoresKwadranten[[#This Row],[NU
(leer)gemeenschap - %]],"")</f>
        <v/>
      </c>
      <c r="X62" s="74" t="str">
        <f>IFERROR(TabelScoresKwadranten[[#This Row],[5-JAAR-AMBITIE
specialisme - %]]+TabelScoresKwadranten[[#This Row],[5-JAAR-AMBITIE
individueel maatwerk - %]]+TabelScoresKwadranten[[#This Row],[5-JAAR-AMBITIE
professionalisering - %]]+TabelScoresKwadranten[[#This Row],[5-JAAR-AMBITIE
(leer)gemeenschap - %]],"")</f>
        <v/>
      </c>
    </row>
    <row r="63" spans="1:24">
      <c r="A63" s="80">
        <v>62</v>
      </c>
      <c r="B63" s="152"/>
      <c r="C63" s="80"/>
      <c r="D63" s="112"/>
      <c r="E63" s="79"/>
      <c r="F63" s="114"/>
      <c r="G63" s="79"/>
      <c r="H63" s="116"/>
      <c r="I63" s="79"/>
      <c r="J63" s="118"/>
      <c r="K63" s="81"/>
      <c r="L63" s="120"/>
      <c r="M63" s="120"/>
      <c r="N63" s="119"/>
      <c r="O63" s="74" t="str">
        <f>IFERROR((TabelScoresKwadranten[[#This Row],[NU
specialisme ]]/(TabelScoresKwadranten[[#This Row],[NU
specialisme ]]+TabelScoresKwadranten[[#This Row],[NU
individueel maatwerk]]+TabelScoresKwadranten[[#This Row],[NU
professionalisering]]+TabelScoresKwadranten[[#This Row],[NU
(leer)gemeenschap]]))*100,"")</f>
        <v/>
      </c>
      <c r="P6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3" s="74" t="str">
        <f>IFERROR((TabelScoresKwadranten[[#This Row],[NU
individueel maatwerk]]/(TabelScoresKwadranten[[#This Row],[NU
specialisme ]]+TabelScoresKwadranten[[#This Row],[NU
individueel maatwerk]]+TabelScoresKwadranten[[#This Row],[NU
professionalisering]]+TabelScoresKwadranten[[#This Row],[NU
(leer)gemeenschap]]))*100,"")</f>
        <v/>
      </c>
      <c r="R6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3" s="74" t="str">
        <f>IFERROR((TabelScoresKwadranten[[#This Row],[NU
professionalisering]]/(TabelScoresKwadranten[[#This Row],[NU
specialisme ]]+TabelScoresKwadranten[[#This Row],[NU
individueel maatwerk]]+TabelScoresKwadranten[[#This Row],[NU
professionalisering]]+TabelScoresKwadranten[[#This Row],[NU
(leer)gemeenschap]]))*100,"")</f>
        <v/>
      </c>
      <c r="T6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3" s="74" t="str">
        <f>IFERROR((TabelScoresKwadranten[[#This Row],[NU
(leer)gemeenschap]]/(TabelScoresKwadranten[[#This Row],[NU
specialisme ]]+TabelScoresKwadranten[[#This Row],[NU
individueel maatwerk]]+TabelScoresKwadranten[[#This Row],[NU
professionalisering]]+TabelScoresKwadranten[[#This Row],[NU
(leer)gemeenschap]]))*100,"")</f>
        <v/>
      </c>
      <c r="V6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3" s="74" t="str">
        <f>IFERROR(TabelScoresKwadranten[[#This Row],[NU
specialisme - %]]+TabelScoresKwadranten[[#This Row],[NU
individueel maatwerk - %]]+TabelScoresKwadranten[[#This Row],[NU
professionalisering - %]]+TabelScoresKwadranten[[#This Row],[NU
(leer)gemeenschap - %]],"")</f>
        <v/>
      </c>
      <c r="X63" s="74" t="str">
        <f>IFERROR(TabelScoresKwadranten[[#This Row],[5-JAAR-AMBITIE
specialisme - %]]+TabelScoresKwadranten[[#This Row],[5-JAAR-AMBITIE
individueel maatwerk - %]]+TabelScoresKwadranten[[#This Row],[5-JAAR-AMBITIE
professionalisering - %]]+TabelScoresKwadranten[[#This Row],[5-JAAR-AMBITIE
(leer)gemeenschap - %]],"")</f>
        <v/>
      </c>
    </row>
    <row r="64" spans="1:24">
      <c r="A64" s="80">
        <v>63</v>
      </c>
      <c r="B64" s="152"/>
      <c r="C64" s="80"/>
      <c r="D64" s="112"/>
      <c r="E64" s="79"/>
      <c r="F64" s="114"/>
      <c r="G64" s="79"/>
      <c r="H64" s="116"/>
      <c r="I64" s="79"/>
      <c r="J64" s="118"/>
      <c r="K64" s="81"/>
      <c r="L64" s="120"/>
      <c r="M64" s="120"/>
      <c r="N64" s="119"/>
      <c r="O64" s="74" t="str">
        <f>IFERROR((TabelScoresKwadranten[[#This Row],[NU
specialisme ]]/(TabelScoresKwadranten[[#This Row],[NU
specialisme ]]+TabelScoresKwadranten[[#This Row],[NU
individueel maatwerk]]+TabelScoresKwadranten[[#This Row],[NU
professionalisering]]+TabelScoresKwadranten[[#This Row],[NU
(leer)gemeenschap]]))*100,"")</f>
        <v/>
      </c>
      <c r="P6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4" s="74" t="str">
        <f>IFERROR((TabelScoresKwadranten[[#This Row],[NU
individueel maatwerk]]/(TabelScoresKwadranten[[#This Row],[NU
specialisme ]]+TabelScoresKwadranten[[#This Row],[NU
individueel maatwerk]]+TabelScoresKwadranten[[#This Row],[NU
professionalisering]]+TabelScoresKwadranten[[#This Row],[NU
(leer)gemeenschap]]))*100,"")</f>
        <v/>
      </c>
      <c r="R6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4" s="74" t="str">
        <f>IFERROR((TabelScoresKwadranten[[#This Row],[NU
professionalisering]]/(TabelScoresKwadranten[[#This Row],[NU
specialisme ]]+TabelScoresKwadranten[[#This Row],[NU
individueel maatwerk]]+TabelScoresKwadranten[[#This Row],[NU
professionalisering]]+TabelScoresKwadranten[[#This Row],[NU
(leer)gemeenschap]]))*100,"")</f>
        <v/>
      </c>
      <c r="T6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4" s="74" t="str">
        <f>IFERROR((TabelScoresKwadranten[[#This Row],[NU
(leer)gemeenschap]]/(TabelScoresKwadranten[[#This Row],[NU
specialisme ]]+TabelScoresKwadranten[[#This Row],[NU
individueel maatwerk]]+TabelScoresKwadranten[[#This Row],[NU
professionalisering]]+TabelScoresKwadranten[[#This Row],[NU
(leer)gemeenschap]]))*100,"")</f>
        <v/>
      </c>
      <c r="V6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4" s="74" t="str">
        <f>IFERROR(TabelScoresKwadranten[[#This Row],[NU
specialisme - %]]+TabelScoresKwadranten[[#This Row],[NU
individueel maatwerk - %]]+TabelScoresKwadranten[[#This Row],[NU
professionalisering - %]]+TabelScoresKwadranten[[#This Row],[NU
(leer)gemeenschap - %]],"")</f>
        <v/>
      </c>
      <c r="X64" s="74" t="str">
        <f>IFERROR(TabelScoresKwadranten[[#This Row],[5-JAAR-AMBITIE
specialisme - %]]+TabelScoresKwadranten[[#This Row],[5-JAAR-AMBITIE
individueel maatwerk - %]]+TabelScoresKwadranten[[#This Row],[5-JAAR-AMBITIE
professionalisering - %]]+TabelScoresKwadranten[[#This Row],[5-JAAR-AMBITIE
(leer)gemeenschap - %]],"")</f>
        <v/>
      </c>
    </row>
    <row r="65" spans="1:24">
      <c r="A65" s="80">
        <v>64</v>
      </c>
      <c r="B65" s="152"/>
      <c r="C65" s="80"/>
      <c r="D65" s="112"/>
      <c r="E65" s="79"/>
      <c r="F65" s="114"/>
      <c r="G65" s="79"/>
      <c r="H65" s="116"/>
      <c r="I65" s="79"/>
      <c r="J65" s="118"/>
      <c r="K65" s="81"/>
      <c r="L65" s="120"/>
      <c r="M65" s="120"/>
      <c r="N65" s="119"/>
      <c r="O65" s="74" t="str">
        <f>IFERROR((TabelScoresKwadranten[[#This Row],[NU
specialisme ]]/(TabelScoresKwadranten[[#This Row],[NU
specialisme ]]+TabelScoresKwadranten[[#This Row],[NU
individueel maatwerk]]+TabelScoresKwadranten[[#This Row],[NU
professionalisering]]+TabelScoresKwadranten[[#This Row],[NU
(leer)gemeenschap]]))*100,"")</f>
        <v/>
      </c>
      <c r="P6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5" s="74" t="str">
        <f>IFERROR((TabelScoresKwadranten[[#This Row],[NU
individueel maatwerk]]/(TabelScoresKwadranten[[#This Row],[NU
specialisme ]]+TabelScoresKwadranten[[#This Row],[NU
individueel maatwerk]]+TabelScoresKwadranten[[#This Row],[NU
professionalisering]]+TabelScoresKwadranten[[#This Row],[NU
(leer)gemeenschap]]))*100,"")</f>
        <v/>
      </c>
      <c r="R6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5" s="74" t="str">
        <f>IFERROR((TabelScoresKwadranten[[#This Row],[NU
professionalisering]]/(TabelScoresKwadranten[[#This Row],[NU
specialisme ]]+TabelScoresKwadranten[[#This Row],[NU
individueel maatwerk]]+TabelScoresKwadranten[[#This Row],[NU
professionalisering]]+TabelScoresKwadranten[[#This Row],[NU
(leer)gemeenschap]]))*100,"")</f>
        <v/>
      </c>
      <c r="T6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5" s="74" t="str">
        <f>IFERROR((TabelScoresKwadranten[[#This Row],[NU
(leer)gemeenschap]]/(TabelScoresKwadranten[[#This Row],[NU
specialisme ]]+TabelScoresKwadranten[[#This Row],[NU
individueel maatwerk]]+TabelScoresKwadranten[[#This Row],[NU
professionalisering]]+TabelScoresKwadranten[[#This Row],[NU
(leer)gemeenschap]]))*100,"")</f>
        <v/>
      </c>
      <c r="V6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5" s="74" t="str">
        <f>IFERROR(TabelScoresKwadranten[[#This Row],[NU
specialisme - %]]+TabelScoresKwadranten[[#This Row],[NU
individueel maatwerk - %]]+TabelScoresKwadranten[[#This Row],[NU
professionalisering - %]]+TabelScoresKwadranten[[#This Row],[NU
(leer)gemeenschap - %]],"")</f>
        <v/>
      </c>
      <c r="X65" s="74" t="str">
        <f>IFERROR(TabelScoresKwadranten[[#This Row],[5-JAAR-AMBITIE
specialisme - %]]+TabelScoresKwadranten[[#This Row],[5-JAAR-AMBITIE
individueel maatwerk - %]]+TabelScoresKwadranten[[#This Row],[5-JAAR-AMBITIE
professionalisering - %]]+TabelScoresKwadranten[[#This Row],[5-JAAR-AMBITIE
(leer)gemeenschap - %]],"")</f>
        <v/>
      </c>
    </row>
    <row r="66" spans="1:24">
      <c r="A66" s="80">
        <v>65</v>
      </c>
      <c r="B66" s="152"/>
      <c r="C66" s="80"/>
      <c r="D66" s="112"/>
      <c r="E66" s="79"/>
      <c r="F66" s="114"/>
      <c r="G66" s="79"/>
      <c r="H66" s="116"/>
      <c r="I66" s="79"/>
      <c r="J66" s="118"/>
      <c r="K66" s="81"/>
      <c r="L66" s="120"/>
      <c r="M66" s="120"/>
      <c r="N66" s="119"/>
      <c r="O66" s="74" t="str">
        <f>IFERROR((TabelScoresKwadranten[[#This Row],[NU
specialisme ]]/(TabelScoresKwadranten[[#This Row],[NU
specialisme ]]+TabelScoresKwadranten[[#This Row],[NU
individueel maatwerk]]+TabelScoresKwadranten[[#This Row],[NU
professionalisering]]+TabelScoresKwadranten[[#This Row],[NU
(leer)gemeenschap]]))*100,"")</f>
        <v/>
      </c>
      <c r="P6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6" s="74" t="str">
        <f>IFERROR((TabelScoresKwadranten[[#This Row],[NU
individueel maatwerk]]/(TabelScoresKwadranten[[#This Row],[NU
specialisme ]]+TabelScoresKwadranten[[#This Row],[NU
individueel maatwerk]]+TabelScoresKwadranten[[#This Row],[NU
professionalisering]]+TabelScoresKwadranten[[#This Row],[NU
(leer)gemeenschap]]))*100,"")</f>
        <v/>
      </c>
      <c r="R6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6" s="74" t="str">
        <f>IFERROR((TabelScoresKwadranten[[#This Row],[NU
professionalisering]]/(TabelScoresKwadranten[[#This Row],[NU
specialisme ]]+TabelScoresKwadranten[[#This Row],[NU
individueel maatwerk]]+TabelScoresKwadranten[[#This Row],[NU
professionalisering]]+TabelScoresKwadranten[[#This Row],[NU
(leer)gemeenschap]]))*100,"")</f>
        <v/>
      </c>
      <c r="T6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6" s="74" t="str">
        <f>IFERROR((TabelScoresKwadranten[[#This Row],[NU
(leer)gemeenschap]]/(TabelScoresKwadranten[[#This Row],[NU
specialisme ]]+TabelScoresKwadranten[[#This Row],[NU
individueel maatwerk]]+TabelScoresKwadranten[[#This Row],[NU
professionalisering]]+TabelScoresKwadranten[[#This Row],[NU
(leer)gemeenschap]]))*100,"")</f>
        <v/>
      </c>
      <c r="V6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6" s="74" t="str">
        <f>IFERROR(TabelScoresKwadranten[[#This Row],[NU
specialisme - %]]+TabelScoresKwadranten[[#This Row],[NU
individueel maatwerk - %]]+TabelScoresKwadranten[[#This Row],[NU
professionalisering - %]]+TabelScoresKwadranten[[#This Row],[NU
(leer)gemeenschap - %]],"")</f>
        <v/>
      </c>
      <c r="X66" s="74" t="str">
        <f>IFERROR(TabelScoresKwadranten[[#This Row],[5-JAAR-AMBITIE
specialisme - %]]+TabelScoresKwadranten[[#This Row],[5-JAAR-AMBITIE
individueel maatwerk - %]]+TabelScoresKwadranten[[#This Row],[5-JAAR-AMBITIE
professionalisering - %]]+TabelScoresKwadranten[[#This Row],[5-JAAR-AMBITIE
(leer)gemeenschap - %]],"")</f>
        <v/>
      </c>
    </row>
    <row r="67" spans="1:24">
      <c r="A67" s="80">
        <v>66</v>
      </c>
      <c r="B67" s="152"/>
      <c r="C67" s="80"/>
      <c r="D67" s="112"/>
      <c r="E67" s="79"/>
      <c r="F67" s="114"/>
      <c r="G67" s="79"/>
      <c r="H67" s="116"/>
      <c r="I67" s="79"/>
      <c r="J67" s="118"/>
      <c r="K67" s="81"/>
      <c r="L67" s="120"/>
      <c r="M67" s="120"/>
      <c r="N67" s="119"/>
      <c r="O67" s="74" t="str">
        <f>IFERROR((TabelScoresKwadranten[[#This Row],[NU
specialisme ]]/(TabelScoresKwadranten[[#This Row],[NU
specialisme ]]+TabelScoresKwadranten[[#This Row],[NU
individueel maatwerk]]+TabelScoresKwadranten[[#This Row],[NU
professionalisering]]+TabelScoresKwadranten[[#This Row],[NU
(leer)gemeenschap]]))*100,"")</f>
        <v/>
      </c>
      <c r="P6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7" s="74" t="str">
        <f>IFERROR((TabelScoresKwadranten[[#This Row],[NU
individueel maatwerk]]/(TabelScoresKwadranten[[#This Row],[NU
specialisme ]]+TabelScoresKwadranten[[#This Row],[NU
individueel maatwerk]]+TabelScoresKwadranten[[#This Row],[NU
professionalisering]]+TabelScoresKwadranten[[#This Row],[NU
(leer)gemeenschap]]))*100,"")</f>
        <v/>
      </c>
      <c r="R6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7" s="74" t="str">
        <f>IFERROR((TabelScoresKwadranten[[#This Row],[NU
professionalisering]]/(TabelScoresKwadranten[[#This Row],[NU
specialisme ]]+TabelScoresKwadranten[[#This Row],[NU
individueel maatwerk]]+TabelScoresKwadranten[[#This Row],[NU
professionalisering]]+TabelScoresKwadranten[[#This Row],[NU
(leer)gemeenschap]]))*100,"")</f>
        <v/>
      </c>
      <c r="T6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7" s="74" t="str">
        <f>IFERROR((TabelScoresKwadranten[[#This Row],[NU
(leer)gemeenschap]]/(TabelScoresKwadranten[[#This Row],[NU
specialisme ]]+TabelScoresKwadranten[[#This Row],[NU
individueel maatwerk]]+TabelScoresKwadranten[[#This Row],[NU
professionalisering]]+TabelScoresKwadranten[[#This Row],[NU
(leer)gemeenschap]]))*100,"")</f>
        <v/>
      </c>
      <c r="V6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7" s="74" t="str">
        <f>IFERROR(TabelScoresKwadranten[[#This Row],[NU
specialisme - %]]+TabelScoresKwadranten[[#This Row],[NU
individueel maatwerk - %]]+TabelScoresKwadranten[[#This Row],[NU
professionalisering - %]]+TabelScoresKwadranten[[#This Row],[NU
(leer)gemeenschap - %]],"")</f>
        <v/>
      </c>
      <c r="X67" s="74" t="str">
        <f>IFERROR(TabelScoresKwadranten[[#This Row],[5-JAAR-AMBITIE
specialisme - %]]+TabelScoresKwadranten[[#This Row],[5-JAAR-AMBITIE
individueel maatwerk - %]]+TabelScoresKwadranten[[#This Row],[5-JAAR-AMBITIE
professionalisering - %]]+TabelScoresKwadranten[[#This Row],[5-JAAR-AMBITIE
(leer)gemeenschap - %]],"")</f>
        <v/>
      </c>
    </row>
    <row r="68" spans="1:24">
      <c r="A68" s="80">
        <v>67</v>
      </c>
      <c r="B68" s="152"/>
      <c r="C68" s="80"/>
      <c r="D68" s="112"/>
      <c r="E68" s="79"/>
      <c r="F68" s="114"/>
      <c r="G68" s="79"/>
      <c r="H68" s="116"/>
      <c r="I68" s="79"/>
      <c r="J68" s="118"/>
      <c r="K68" s="81"/>
      <c r="L68" s="120"/>
      <c r="M68" s="120"/>
      <c r="N68" s="119"/>
      <c r="O68" s="74" t="str">
        <f>IFERROR((TabelScoresKwadranten[[#This Row],[NU
specialisme ]]/(TabelScoresKwadranten[[#This Row],[NU
specialisme ]]+TabelScoresKwadranten[[#This Row],[NU
individueel maatwerk]]+TabelScoresKwadranten[[#This Row],[NU
professionalisering]]+TabelScoresKwadranten[[#This Row],[NU
(leer)gemeenschap]]))*100,"")</f>
        <v/>
      </c>
      <c r="P6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8" s="74" t="str">
        <f>IFERROR((TabelScoresKwadranten[[#This Row],[NU
individueel maatwerk]]/(TabelScoresKwadranten[[#This Row],[NU
specialisme ]]+TabelScoresKwadranten[[#This Row],[NU
individueel maatwerk]]+TabelScoresKwadranten[[#This Row],[NU
professionalisering]]+TabelScoresKwadranten[[#This Row],[NU
(leer)gemeenschap]]))*100,"")</f>
        <v/>
      </c>
      <c r="R6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8" s="74" t="str">
        <f>IFERROR((TabelScoresKwadranten[[#This Row],[NU
professionalisering]]/(TabelScoresKwadranten[[#This Row],[NU
specialisme ]]+TabelScoresKwadranten[[#This Row],[NU
individueel maatwerk]]+TabelScoresKwadranten[[#This Row],[NU
professionalisering]]+TabelScoresKwadranten[[#This Row],[NU
(leer)gemeenschap]]))*100,"")</f>
        <v/>
      </c>
      <c r="T6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8" s="74" t="str">
        <f>IFERROR((TabelScoresKwadranten[[#This Row],[NU
(leer)gemeenschap]]/(TabelScoresKwadranten[[#This Row],[NU
specialisme ]]+TabelScoresKwadranten[[#This Row],[NU
individueel maatwerk]]+TabelScoresKwadranten[[#This Row],[NU
professionalisering]]+TabelScoresKwadranten[[#This Row],[NU
(leer)gemeenschap]]))*100,"")</f>
        <v/>
      </c>
      <c r="V6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8" s="74" t="str">
        <f>IFERROR(TabelScoresKwadranten[[#This Row],[NU
specialisme - %]]+TabelScoresKwadranten[[#This Row],[NU
individueel maatwerk - %]]+TabelScoresKwadranten[[#This Row],[NU
professionalisering - %]]+TabelScoresKwadranten[[#This Row],[NU
(leer)gemeenschap - %]],"")</f>
        <v/>
      </c>
      <c r="X68" s="74" t="str">
        <f>IFERROR(TabelScoresKwadranten[[#This Row],[5-JAAR-AMBITIE
specialisme - %]]+TabelScoresKwadranten[[#This Row],[5-JAAR-AMBITIE
individueel maatwerk - %]]+TabelScoresKwadranten[[#This Row],[5-JAAR-AMBITIE
professionalisering - %]]+TabelScoresKwadranten[[#This Row],[5-JAAR-AMBITIE
(leer)gemeenschap - %]],"")</f>
        <v/>
      </c>
    </row>
    <row r="69" spans="1:24">
      <c r="A69" s="80">
        <v>68</v>
      </c>
      <c r="B69" s="152"/>
      <c r="C69" s="80"/>
      <c r="D69" s="112"/>
      <c r="E69" s="79"/>
      <c r="F69" s="114"/>
      <c r="G69" s="79"/>
      <c r="H69" s="116"/>
      <c r="I69" s="79"/>
      <c r="J69" s="118"/>
      <c r="K69" s="81"/>
      <c r="L69" s="120"/>
      <c r="M69" s="120"/>
      <c r="N69" s="119"/>
      <c r="O69" s="74" t="str">
        <f>IFERROR((TabelScoresKwadranten[[#This Row],[NU
specialisme ]]/(TabelScoresKwadranten[[#This Row],[NU
specialisme ]]+TabelScoresKwadranten[[#This Row],[NU
individueel maatwerk]]+TabelScoresKwadranten[[#This Row],[NU
professionalisering]]+TabelScoresKwadranten[[#This Row],[NU
(leer)gemeenschap]]))*100,"")</f>
        <v/>
      </c>
      <c r="P6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69" s="74" t="str">
        <f>IFERROR((TabelScoresKwadranten[[#This Row],[NU
individueel maatwerk]]/(TabelScoresKwadranten[[#This Row],[NU
specialisme ]]+TabelScoresKwadranten[[#This Row],[NU
individueel maatwerk]]+TabelScoresKwadranten[[#This Row],[NU
professionalisering]]+TabelScoresKwadranten[[#This Row],[NU
(leer)gemeenschap]]))*100,"")</f>
        <v/>
      </c>
      <c r="R6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69" s="74" t="str">
        <f>IFERROR((TabelScoresKwadranten[[#This Row],[NU
professionalisering]]/(TabelScoresKwadranten[[#This Row],[NU
specialisme ]]+TabelScoresKwadranten[[#This Row],[NU
individueel maatwerk]]+TabelScoresKwadranten[[#This Row],[NU
professionalisering]]+TabelScoresKwadranten[[#This Row],[NU
(leer)gemeenschap]]))*100,"")</f>
        <v/>
      </c>
      <c r="T6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69" s="74" t="str">
        <f>IFERROR((TabelScoresKwadranten[[#This Row],[NU
(leer)gemeenschap]]/(TabelScoresKwadranten[[#This Row],[NU
specialisme ]]+TabelScoresKwadranten[[#This Row],[NU
individueel maatwerk]]+TabelScoresKwadranten[[#This Row],[NU
professionalisering]]+TabelScoresKwadranten[[#This Row],[NU
(leer)gemeenschap]]))*100,"")</f>
        <v/>
      </c>
      <c r="V6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69" s="74" t="str">
        <f>IFERROR(TabelScoresKwadranten[[#This Row],[NU
specialisme - %]]+TabelScoresKwadranten[[#This Row],[NU
individueel maatwerk - %]]+TabelScoresKwadranten[[#This Row],[NU
professionalisering - %]]+TabelScoresKwadranten[[#This Row],[NU
(leer)gemeenschap - %]],"")</f>
        <v/>
      </c>
      <c r="X69" s="74" t="str">
        <f>IFERROR(TabelScoresKwadranten[[#This Row],[5-JAAR-AMBITIE
specialisme - %]]+TabelScoresKwadranten[[#This Row],[5-JAAR-AMBITIE
individueel maatwerk - %]]+TabelScoresKwadranten[[#This Row],[5-JAAR-AMBITIE
professionalisering - %]]+TabelScoresKwadranten[[#This Row],[5-JAAR-AMBITIE
(leer)gemeenschap - %]],"")</f>
        <v/>
      </c>
    </row>
    <row r="70" spans="1:24">
      <c r="A70" s="80">
        <v>69</v>
      </c>
      <c r="B70" s="152"/>
      <c r="C70" s="80"/>
      <c r="D70" s="112"/>
      <c r="E70" s="79"/>
      <c r="F70" s="114"/>
      <c r="G70" s="79"/>
      <c r="H70" s="116"/>
      <c r="I70" s="79"/>
      <c r="J70" s="118"/>
      <c r="K70" s="81"/>
      <c r="L70" s="120"/>
      <c r="M70" s="120"/>
      <c r="N70" s="119"/>
      <c r="O70" s="74" t="str">
        <f>IFERROR((TabelScoresKwadranten[[#This Row],[NU
specialisme ]]/(TabelScoresKwadranten[[#This Row],[NU
specialisme ]]+TabelScoresKwadranten[[#This Row],[NU
individueel maatwerk]]+TabelScoresKwadranten[[#This Row],[NU
professionalisering]]+TabelScoresKwadranten[[#This Row],[NU
(leer)gemeenschap]]))*100,"")</f>
        <v/>
      </c>
      <c r="P7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0" s="74" t="str">
        <f>IFERROR((TabelScoresKwadranten[[#This Row],[NU
individueel maatwerk]]/(TabelScoresKwadranten[[#This Row],[NU
specialisme ]]+TabelScoresKwadranten[[#This Row],[NU
individueel maatwerk]]+TabelScoresKwadranten[[#This Row],[NU
professionalisering]]+TabelScoresKwadranten[[#This Row],[NU
(leer)gemeenschap]]))*100,"")</f>
        <v/>
      </c>
      <c r="R7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0" s="74" t="str">
        <f>IFERROR((TabelScoresKwadranten[[#This Row],[NU
professionalisering]]/(TabelScoresKwadranten[[#This Row],[NU
specialisme ]]+TabelScoresKwadranten[[#This Row],[NU
individueel maatwerk]]+TabelScoresKwadranten[[#This Row],[NU
professionalisering]]+TabelScoresKwadranten[[#This Row],[NU
(leer)gemeenschap]]))*100,"")</f>
        <v/>
      </c>
      <c r="T7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0" s="74" t="str">
        <f>IFERROR((TabelScoresKwadranten[[#This Row],[NU
(leer)gemeenschap]]/(TabelScoresKwadranten[[#This Row],[NU
specialisme ]]+TabelScoresKwadranten[[#This Row],[NU
individueel maatwerk]]+TabelScoresKwadranten[[#This Row],[NU
professionalisering]]+TabelScoresKwadranten[[#This Row],[NU
(leer)gemeenschap]]))*100,"")</f>
        <v/>
      </c>
      <c r="V7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0" s="74" t="str">
        <f>IFERROR(TabelScoresKwadranten[[#This Row],[NU
specialisme - %]]+TabelScoresKwadranten[[#This Row],[NU
individueel maatwerk - %]]+TabelScoresKwadranten[[#This Row],[NU
professionalisering - %]]+TabelScoresKwadranten[[#This Row],[NU
(leer)gemeenschap - %]],"")</f>
        <v/>
      </c>
      <c r="X70" s="74" t="str">
        <f>IFERROR(TabelScoresKwadranten[[#This Row],[5-JAAR-AMBITIE
specialisme - %]]+TabelScoresKwadranten[[#This Row],[5-JAAR-AMBITIE
individueel maatwerk - %]]+TabelScoresKwadranten[[#This Row],[5-JAAR-AMBITIE
professionalisering - %]]+TabelScoresKwadranten[[#This Row],[5-JAAR-AMBITIE
(leer)gemeenschap - %]],"")</f>
        <v/>
      </c>
    </row>
    <row r="71" spans="1:24">
      <c r="A71" s="80">
        <v>70</v>
      </c>
      <c r="B71" s="152"/>
      <c r="C71" s="80"/>
      <c r="D71" s="112"/>
      <c r="E71" s="79"/>
      <c r="F71" s="114"/>
      <c r="G71" s="79"/>
      <c r="H71" s="116"/>
      <c r="I71" s="79"/>
      <c r="J71" s="118"/>
      <c r="K71" s="81"/>
      <c r="L71" s="120"/>
      <c r="M71" s="120"/>
      <c r="N71" s="119"/>
      <c r="O71" s="74" t="str">
        <f>IFERROR((TabelScoresKwadranten[[#This Row],[NU
specialisme ]]/(TabelScoresKwadranten[[#This Row],[NU
specialisme ]]+TabelScoresKwadranten[[#This Row],[NU
individueel maatwerk]]+TabelScoresKwadranten[[#This Row],[NU
professionalisering]]+TabelScoresKwadranten[[#This Row],[NU
(leer)gemeenschap]]))*100,"")</f>
        <v/>
      </c>
      <c r="P7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1" s="74" t="str">
        <f>IFERROR((TabelScoresKwadranten[[#This Row],[NU
individueel maatwerk]]/(TabelScoresKwadranten[[#This Row],[NU
specialisme ]]+TabelScoresKwadranten[[#This Row],[NU
individueel maatwerk]]+TabelScoresKwadranten[[#This Row],[NU
professionalisering]]+TabelScoresKwadranten[[#This Row],[NU
(leer)gemeenschap]]))*100,"")</f>
        <v/>
      </c>
      <c r="R7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1" s="74" t="str">
        <f>IFERROR((TabelScoresKwadranten[[#This Row],[NU
professionalisering]]/(TabelScoresKwadranten[[#This Row],[NU
specialisme ]]+TabelScoresKwadranten[[#This Row],[NU
individueel maatwerk]]+TabelScoresKwadranten[[#This Row],[NU
professionalisering]]+TabelScoresKwadranten[[#This Row],[NU
(leer)gemeenschap]]))*100,"")</f>
        <v/>
      </c>
      <c r="T7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1" s="74" t="str">
        <f>IFERROR((TabelScoresKwadranten[[#This Row],[NU
(leer)gemeenschap]]/(TabelScoresKwadranten[[#This Row],[NU
specialisme ]]+TabelScoresKwadranten[[#This Row],[NU
individueel maatwerk]]+TabelScoresKwadranten[[#This Row],[NU
professionalisering]]+TabelScoresKwadranten[[#This Row],[NU
(leer)gemeenschap]]))*100,"")</f>
        <v/>
      </c>
      <c r="V7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1" s="74" t="str">
        <f>IFERROR(TabelScoresKwadranten[[#This Row],[NU
specialisme - %]]+TabelScoresKwadranten[[#This Row],[NU
individueel maatwerk - %]]+TabelScoresKwadranten[[#This Row],[NU
professionalisering - %]]+TabelScoresKwadranten[[#This Row],[NU
(leer)gemeenschap - %]],"")</f>
        <v/>
      </c>
      <c r="X71" s="74" t="str">
        <f>IFERROR(TabelScoresKwadranten[[#This Row],[5-JAAR-AMBITIE
specialisme - %]]+TabelScoresKwadranten[[#This Row],[5-JAAR-AMBITIE
individueel maatwerk - %]]+TabelScoresKwadranten[[#This Row],[5-JAAR-AMBITIE
professionalisering - %]]+TabelScoresKwadranten[[#This Row],[5-JAAR-AMBITIE
(leer)gemeenschap - %]],"")</f>
        <v/>
      </c>
    </row>
    <row r="72" spans="1:24">
      <c r="A72" s="80">
        <v>71</v>
      </c>
      <c r="B72" s="152"/>
      <c r="C72" s="80"/>
      <c r="D72" s="112"/>
      <c r="E72" s="79"/>
      <c r="F72" s="114"/>
      <c r="G72" s="79"/>
      <c r="H72" s="116"/>
      <c r="I72" s="79"/>
      <c r="J72" s="118"/>
      <c r="K72" s="81"/>
      <c r="L72" s="120"/>
      <c r="M72" s="120"/>
      <c r="N72" s="119"/>
      <c r="O72" s="74" t="str">
        <f>IFERROR((TabelScoresKwadranten[[#This Row],[NU
specialisme ]]/(TabelScoresKwadranten[[#This Row],[NU
specialisme ]]+TabelScoresKwadranten[[#This Row],[NU
individueel maatwerk]]+TabelScoresKwadranten[[#This Row],[NU
professionalisering]]+TabelScoresKwadranten[[#This Row],[NU
(leer)gemeenschap]]))*100,"")</f>
        <v/>
      </c>
      <c r="P7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2" s="74" t="str">
        <f>IFERROR((TabelScoresKwadranten[[#This Row],[NU
individueel maatwerk]]/(TabelScoresKwadranten[[#This Row],[NU
specialisme ]]+TabelScoresKwadranten[[#This Row],[NU
individueel maatwerk]]+TabelScoresKwadranten[[#This Row],[NU
professionalisering]]+TabelScoresKwadranten[[#This Row],[NU
(leer)gemeenschap]]))*100,"")</f>
        <v/>
      </c>
      <c r="R7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2" s="74" t="str">
        <f>IFERROR((TabelScoresKwadranten[[#This Row],[NU
professionalisering]]/(TabelScoresKwadranten[[#This Row],[NU
specialisme ]]+TabelScoresKwadranten[[#This Row],[NU
individueel maatwerk]]+TabelScoresKwadranten[[#This Row],[NU
professionalisering]]+TabelScoresKwadranten[[#This Row],[NU
(leer)gemeenschap]]))*100,"")</f>
        <v/>
      </c>
      <c r="T7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2" s="74" t="str">
        <f>IFERROR((TabelScoresKwadranten[[#This Row],[NU
(leer)gemeenschap]]/(TabelScoresKwadranten[[#This Row],[NU
specialisme ]]+TabelScoresKwadranten[[#This Row],[NU
individueel maatwerk]]+TabelScoresKwadranten[[#This Row],[NU
professionalisering]]+TabelScoresKwadranten[[#This Row],[NU
(leer)gemeenschap]]))*100,"")</f>
        <v/>
      </c>
      <c r="V7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2" s="74" t="str">
        <f>IFERROR(TabelScoresKwadranten[[#This Row],[NU
specialisme - %]]+TabelScoresKwadranten[[#This Row],[NU
individueel maatwerk - %]]+TabelScoresKwadranten[[#This Row],[NU
professionalisering - %]]+TabelScoresKwadranten[[#This Row],[NU
(leer)gemeenschap - %]],"")</f>
        <v/>
      </c>
      <c r="X72" s="74" t="str">
        <f>IFERROR(TabelScoresKwadranten[[#This Row],[5-JAAR-AMBITIE
specialisme - %]]+TabelScoresKwadranten[[#This Row],[5-JAAR-AMBITIE
individueel maatwerk - %]]+TabelScoresKwadranten[[#This Row],[5-JAAR-AMBITIE
professionalisering - %]]+TabelScoresKwadranten[[#This Row],[5-JAAR-AMBITIE
(leer)gemeenschap - %]],"")</f>
        <v/>
      </c>
    </row>
    <row r="73" spans="1:24">
      <c r="A73" s="80">
        <v>72</v>
      </c>
      <c r="B73" s="152"/>
      <c r="C73" s="80"/>
      <c r="D73" s="112"/>
      <c r="E73" s="79"/>
      <c r="F73" s="114"/>
      <c r="G73" s="79"/>
      <c r="H73" s="116"/>
      <c r="I73" s="79"/>
      <c r="J73" s="118"/>
      <c r="K73" s="81"/>
      <c r="L73" s="120"/>
      <c r="M73" s="120"/>
      <c r="N73" s="119"/>
      <c r="O73" s="74" t="str">
        <f>IFERROR((TabelScoresKwadranten[[#This Row],[NU
specialisme ]]/(TabelScoresKwadranten[[#This Row],[NU
specialisme ]]+TabelScoresKwadranten[[#This Row],[NU
individueel maatwerk]]+TabelScoresKwadranten[[#This Row],[NU
professionalisering]]+TabelScoresKwadranten[[#This Row],[NU
(leer)gemeenschap]]))*100,"")</f>
        <v/>
      </c>
      <c r="P7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3" s="74" t="str">
        <f>IFERROR((TabelScoresKwadranten[[#This Row],[NU
individueel maatwerk]]/(TabelScoresKwadranten[[#This Row],[NU
specialisme ]]+TabelScoresKwadranten[[#This Row],[NU
individueel maatwerk]]+TabelScoresKwadranten[[#This Row],[NU
professionalisering]]+TabelScoresKwadranten[[#This Row],[NU
(leer)gemeenschap]]))*100,"")</f>
        <v/>
      </c>
      <c r="R7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3" s="74" t="str">
        <f>IFERROR((TabelScoresKwadranten[[#This Row],[NU
professionalisering]]/(TabelScoresKwadranten[[#This Row],[NU
specialisme ]]+TabelScoresKwadranten[[#This Row],[NU
individueel maatwerk]]+TabelScoresKwadranten[[#This Row],[NU
professionalisering]]+TabelScoresKwadranten[[#This Row],[NU
(leer)gemeenschap]]))*100,"")</f>
        <v/>
      </c>
      <c r="T7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3" s="74" t="str">
        <f>IFERROR((TabelScoresKwadranten[[#This Row],[NU
(leer)gemeenschap]]/(TabelScoresKwadranten[[#This Row],[NU
specialisme ]]+TabelScoresKwadranten[[#This Row],[NU
individueel maatwerk]]+TabelScoresKwadranten[[#This Row],[NU
professionalisering]]+TabelScoresKwadranten[[#This Row],[NU
(leer)gemeenschap]]))*100,"")</f>
        <v/>
      </c>
      <c r="V7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3" s="74" t="str">
        <f>IFERROR(TabelScoresKwadranten[[#This Row],[NU
specialisme - %]]+TabelScoresKwadranten[[#This Row],[NU
individueel maatwerk - %]]+TabelScoresKwadranten[[#This Row],[NU
professionalisering - %]]+TabelScoresKwadranten[[#This Row],[NU
(leer)gemeenschap - %]],"")</f>
        <v/>
      </c>
      <c r="X73" s="74" t="str">
        <f>IFERROR(TabelScoresKwadranten[[#This Row],[5-JAAR-AMBITIE
specialisme - %]]+TabelScoresKwadranten[[#This Row],[5-JAAR-AMBITIE
individueel maatwerk - %]]+TabelScoresKwadranten[[#This Row],[5-JAAR-AMBITIE
professionalisering - %]]+TabelScoresKwadranten[[#This Row],[5-JAAR-AMBITIE
(leer)gemeenschap - %]],"")</f>
        <v/>
      </c>
    </row>
    <row r="74" spans="1:24">
      <c r="A74" s="80">
        <v>73</v>
      </c>
      <c r="B74" s="152"/>
      <c r="C74" s="80"/>
      <c r="D74" s="112"/>
      <c r="E74" s="79"/>
      <c r="F74" s="114"/>
      <c r="G74" s="79"/>
      <c r="H74" s="116"/>
      <c r="I74" s="79"/>
      <c r="J74" s="118"/>
      <c r="K74" s="81"/>
      <c r="L74" s="120"/>
      <c r="M74" s="120"/>
      <c r="N74" s="119"/>
      <c r="O74" s="74" t="str">
        <f>IFERROR((TabelScoresKwadranten[[#This Row],[NU
specialisme ]]/(TabelScoresKwadranten[[#This Row],[NU
specialisme ]]+TabelScoresKwadranten[[#This Row],[NU
individueel maatwerk]]+TabelScoresKwadranten[[#This Row],[NU
professionalisering]]+TabelScoresKwadranten[[#This Row],[NU
(leer)gemeenschap]]))*100,"")</f>
        <v/>
      </c>
      <c r="P7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4" s="74" t="str">
        <f>IFERROR((TabelScoresKwadranten[[#This Row],[NU
individueel maatwerk]]/(TabelScoresKwadranten[[#This Row],[NU
specialisme ]]+TabelScoresKwadranten[[#This Row],[NU
individueel maatwerk]]+TabelScoresKwadranten[[#This Row],[NU
professionalisering]]+TabelScoresKwadranten[[#This Row],[NU
(leer)gemeenschap]]))*100,"")</f>
        <v/>
      </c>
      <c r="R7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4" s="74" t="str">
        <f>IFERROR((TabelScoresKwadranten[[#This Row],[NU
professionalisering]]/(TabelScoresKwadranten[[#This Row],[NU
specialisme ]]+TabelScoresKwadranten[[#This Row],[NU
individueel maatwerk]]+TabelScoresKwadranten[[#This Row],[NU
professionalisering]]+TabelScoresKwadranten[[#This Row],[NU
(leer)gemeenschap]]))*100,"")</f>
        <v/>
      </c>
      <c r="T7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4" s="74" t="str">
        <f>IFERROR((TabelScoresKwadranten[[#This Row],[NU
(leer)gemeenschap]]/(TabelScoresKwadranten[[#This Row],[NU
specialisme ]]+TabelScoresKwadranten[[#This Row],[NU
individueel maatwerk]]+TabelScoresKwadranten[[#This Row],[NU
professionalisering]]+TabelScoresKwadranten[[#This Row],[NU
(leer)gemeenschap]]))*100,"")</f>
        <v/>
      </c>
      <c r="V7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4" s="74" t="str">
        <f>IFERROR(TabelScoresKwadranten[[#This Row],[NU
specialisme - %]]+TabelScoresKwadranten[[#This Row],[NU
individueel maatwerk - %]]+TabelScoresKwadranten[[#This Row],[NU
professionalisering - %]]+TabelScoresKwadranten[[#This Row],[NU
(leer)gemeenschap - %]],"")</f>
        <v/>
      </c>
      <c r="X74" s="74" t="str">
        <f>IFERROR(TabelScoresKwadranten[[#This Row],[5-JAAR-AMBITIE
specialisme - %]]+TabelScoresKwadranten[[#This Row],[5-JAAR-AMBITIE
individueel maatwerk - %]]+TabelScoresKwadranten[[#This Row],[5-JAAR-AMBITIE
professionalisering - %]]+TabelScoresKwadranten[[#This Row],[5-JAAR-AMBITIE
(leer)gemeenschap - %]],"")</f>
        <v/>
      </c>
    </row>
    <row r="75" spans="1:24">
      <c r="A75" s="80">
        <v>74</v>
      </c>
      <c r="B75" s="152"/>
      <c r="C75" s="80"/>
      <c r="D75" s="112"/>
      <c r="E75" s="79"/>
      <c r="F75" s="114"/>
      <c r="G75" s="79"/>
      <c r="H75" s="116"/>
      <c r="I75" s="79"/>
      <c r="J75" s="118"/>
      <c r="K75" s="81"/>
      <c r="L75" s="120"/>
      <c r="M75" s="120"/>
      <c r="N75" s="119"/>
      <c r="O75" s="74" t="str">
        <f>IFERROR((TabelScoresKwadranten[[#This Row],[NU
specialisme ]]/(TabelScoresKwadranten[[#This Row],[NU
specialisme ]]+TabelScoresKwadranten[[#This Row],[NU
individueel maatwerk]]+TabelScoresKwadranten[[#This Row],[NU
professionalisering]]+TabelScoresKwadranten[[#This Row],[NU
(leer)gemeenschap]]))*100,"")</f>
        <v/>
      </c>
      <c r="P7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5" s="74" t="str">
        <f>IFERROR((TabelScoresKwadranten[[#This Row],[NU
individueel maatwerk]]/(TabelScoresKwadranten[[#This Row],[NU
specialisme ]]+TabelScoresKwadranten[[#This Row],[NU
individueel maatwerk]]+TabelScoresKwadranten[[#This Row],[NU
professionalisering]]+TabelScoresKwadranten[[#This Row],[NU
(leer)gemeenschap]]))*100,"")</f>
        <v/>
      </c>
      <c r="R7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5" s="74" t="str">
        <f>IFERROR((TabelScoresKwadranten[[#This Row],[NU
professionalisering]]/(TabelScoresKwadranten[[#This Row],[NU
specialisme ]]+TabelScoresKwadranten[[#This Row],[NU
individueel maatwerk]]+TabelScoresKwadranten[[#This Row],[NU
professionalisering]]+TabelScoresKwadranten[[#This Row],[NU
(leer)gemeenschap]]))*100,"")</f>
        <v/>
      </c>
      <c r="T7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5" s="74" t="str">
        <f>IFERROR((TabelScoresKwadranten[[#This Row],[NU
(leer)gemeenschap]]/(TabelScoresKwadranten[[#This Row],[NU
specialisme ]]+TabelScoresKwadranten[[#This Row],[NU
individueel maatwerk]]+TabelScoresKwadranten[[#This Row],[NU
professionalisering]]+TabelScoresKwadranten[[#This Row],[NU
(leer)gemeenschap]]))*100,"")</f>
        <v/>
      </c>
      <c r="V7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5" s="74" t="str">
        <f>IFERROR(TabelScoresKwadranten[[#This Row],[NU
specialisme - %]]+TabelScoresKwadranten[[#This Row],[NU
individueel maatwerk - %]]+TabelScoresKwadranten[[#This Row],[NU
professionalisering - %]]+TabelScoresKwadranten[[#This Row],[NU
(leer)gemeenschap - %]],"")</f>
        <v/>
      </c>
      <c r="X75" s="74" t="str">
        <f>IFERROR(TabelScoresKwadranten[[#This Row],[5-JAAR-AMBITIE
specialisme - %]]+TabelScoresKwadranten[[#This Row],[5-JAAR-AMBITIE
individueel maatwerk - %]]+TabelScoresKwadranten[[#This Row],[5-JAAR-AMBITIE
professionalisering - %]]+TabelScoresKwadranten[[#This Row],[5-JAAR-AMBITIE
(leer)gemeenschap - %]],"")</f>
        <v/>
      </c>
    </row>
    <row r="76" spans="1:24">
      <c r="A76" s="80">
        <v>75</v>
      </c>
      <c r="B76" s="152"/>
      <c r="C76" s="80"/>
      <c r="D76" s="112"/>
      <c r="E76" s="79"/>
      <c r="F76" s="114"/>
      <c r="G76" s="79"/>
      <c r="H76" s="116"/>
      <c r="I76" s="79"/>
      <c r="J76" s="118"/>
      <c r="K76" s="81"/>
      <c r="L76" s="120"/>
      <c r="M76" s="120"/>
      <c r="N76" s="119"/>
      <c r="O76" s="74" t="str">
        <f>IFERROR((TabelScoresKwadranten[[#This Row],[NU
specialisme ]]/(TabelScoresKwadranten[[#This Row],[NU
specialisme ]]+TabelScoresKwadranten[[#This Row],[NU
individueel maatwerk]]+TabelScoresKwadranten[[#This Row],[NU
professionalisering]]+TabelScoresKwadranten[[#This Row],[NU
(leer)gemeenschap]]))*100,"")</f>
        <v/>
      </c>
      <c r="P7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6" s="74" t="str">
        <f>IFERROR((TabelScoresKwadranten[[#This Row],[NU
individueel maatwerk]]/(TabelScoresKwadranten[[#This Row],[NU
specialisme ]]+TabelScoresKwadranten[[#This Row],[NU
individueel maatwerk]]+TabelScoresKwadranten[[#This Row],[NU
professionalisering]]+TabelScoresKwadranten[[#This Row],[NU
(leer)gemeenschap]]))*100,"")</f>
        <v/>
      </c>
      <c r="R7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6" s="74" t="str">
        <f>IFERROR((TabelScoresKwadranten[[#This Row],[NU
professionalisering]]/(TabelScoresKwadranten[[#This Row],[NU
specialisme ]]+TabelScoresKwadranten[[#This Row],[NU
individueel maatwerk]]+TabelScoresKwadranten[[#This Row],[NU
professionalisering]]+TabelScoresKwadranten[[#This Row],[NU
(leer)gemeenschap]]))*100,"")</f>
        <v/>
      </c>
      <c r="T7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6" s="74" t="str">
        <f>IFERROR((TabelScoresKwadranten[[#This Row],[NU
(leer)gemeenschap]]/(TabelScoresKwadranten[[#This Row],[NU
specialisme ]]+TabelScoresKwadranten[[#This Row],[NU
individueel maatwerk]]+TabelScoresKwadranten[[#This Row],[NU
professionalisering]]+TabelScoresKwadranten[[#This Row],[NU
(leer)gemeenschap]]))*100,"")</f>
        <v/>
      </c>
      <c r="V7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6" s="74" t="str">
        <f>IFERROR(TabelScoresKwadranten[[#This Row],[NU
specialisme - %]]+TabelScoresKwadranten[[#This Row],[NU
individueel maatwerk - %]]+TabelScoresKwadranten[[#This Row],[NU
professionalisering - %]]+TabelScoresKwadranten[[#This Row],[NU
(leer)gemeenschap - %]],"")</f>
        <v/>
      </c>
      <c r="X76" s="74" t="str">
        <f>IFERROR(TabelScoresKwadranten[[#This Row],[5-JAAR-AMBITIE
specialisme - %]]+TabelScoresKwadranten[[#This Row],[5-JAAR-AMBITIE
individueel maatwerk - %]]+TabelScoresKwadranten[[#This Row],[5-JAAR-AMBITIE
professionalisering - %]]+TabelScoresKwadranten[[#This Row],[5-JAAR-AMBITIE
(leer)gemeenschap - %]],"")</f>
        <v/>
      </c>
    </row>
    <row r="77" spans="1:24">
      <c r="A77" s="80">
        <v>76</v>
      </c>
      <c r="B77" s="152"/>
      <c r="C77" s="80"/>
      <c r="D77" s="112"/>
      <c r="E77" s="79"/>
      <c r="F77" s="114"/>
      <c r="G77" s="79"/>
      <c r="H77" s="116"/>
      <c r="I77" s="79"/>
      <c r="J77" s="118"/>
      <c r="K77" s="81"/>
      <c r="L77" s="120"/>
      <c r="M77" s="120"/>
      <c r="N77" s="119"/>
      <c r="O77" s="74" t="str">
        <f>IFERROR((TabelScoresKwadranten[[#This Row],[NU
specialisme ]]/(TabelScoresKwadranten[[#This Row],[NU
specialisme ]]+TabelScoresKwadranten[[#This Row],[NU
individueel maatwerk]]+TabelScoresKwadranten[[#This Row],[NU
professionalisering]]+TabelScoresKwadranten[[#This Row],[NU
(leer)gemeenschap]]))*100,"")</f>
        <v/>
      </c>
      <c r="P7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7" s="74" t="str">
        <f>IFERROR((TabelScoresKwadranten[[#This Row],[NU
individueel maatwerk]]/(TabelScoresKwadranten[[#This Row],[NU
specialisme ]]+TabelScoresKwadranten[[#This Row],[NU
individueel maatwerk]]+TabelScoresKwadranten[[#This Row],[NU
professionalisering]]+TabelScoresKwadranten[[#This Row],[NU
(leer)gemeenschap]]))*100,"")</f>
        <v/>
      </c>
      <c r="R7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7" s="74" t="str">
        <f>IFERROR((TabelScoresKwadranten[[#This Row],[NU
professionalisering]]/(TabelScoresKwadranten[[#This Row],[NU
specialisme ]]+TabelScoresKwadranten[[#This Row],[NU
individueel maatwerk]]+TabelScoresKwadranten[[#This Row],[NU
professionalisering]]+TabelScoresKwadranten[[#This Row],[NU
(leer)gemeenschap]]))*100,"")</f>
        <v/>
      </c>
      <c r="T7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7" s="74" t="str">
        <f>IFERROR((TabelScoresKwadranten[[#This Row],[NU
(leer)gemeenschap]]/(TabelScoresKwadranten[[#This Row],[NU
specialisme ]]+TabelScoresKwadranten[[#This Row],[NU
individueel maatwerk]]+TabelScoresKwadranten[[#This Row],[NU
professionalisering]]+TabelScoresKwadranten[[#This Row],[NU
(leer)gemeenschap]]))*100,"")</f>
        <v/>
      </c>
      <c r="V7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7" s="74" t="str">
        <f>IFERROR(TabelScoresKwadranten[[#This Row],[NU
specialisme - %]]+TabelScoresKwadranten[[#This Row],[NU
individueel maatwerk - %]]+TabelScoresKwadranten[[#This Row],[NU
professionalisering - %]]+TabelScoresKwadranten[[#This Row],[NU
(leer)gemeenschap - %]],"")</f>
        <v/>
      </c>
      <c r="X77" s="74" t="str">
        <f>IFERROR(TabelScoresKwadranten[[#This Row],[5-JAAR-AMBITIE
specialisme - %]]+TabelScoresKwadranten[[#This Row],[5-JAAR-AMBITIE
individueel maatwerk - %]]+TabelScoresKwadranten[[#This Row],[5-JAAR-AMBITIE
professionalisering - %]]+TabelScoresKwadranten[[#This Row],[5-JAAR-AMBITIE
(leer)gemeenschap - %]],"")</f>
        <v/>
      </c>
    </row>
    <row r="78" spans="1:24">
      <c r="A78" s="80">
        <v>77</v>
      </c>
      <c r="B78" s="152"/>
      <c r="C78" s="80"/>
      <c r="D78" s="112"/>
      <c r="E78" s="79"/>
      <c r="F78" s="114"/>
      <c r="G78" s="79"/>
      <c r="H78" s="116"/>
      <c r="I78" s="79"/>
      <c r="J78" s="118"/>
      <c r="K78" s="81"/>
      <c r="L78" s="120"/>
      <c r="M78" s="120"/>
      <c r="N78" s="119"/>
      <c r="O78" s="74" t="str">
        <f>IFERROR((TabelScoresKwadranten[[#This Row],[NU
specialisme ]]/(TabelScoresKwadranten[[#This Row],[NU
specialisme ]]+TabelScoresKwadranten[[#This Row],[NU
individueel maatwerk]]+TabelScoresKwadranten[[#This Row],[NU
professionalisering]]+TabelScoresKwadranten[[#This Row],[NU
(leer)gemeenschap]]))*100,"")</f>
        <v/>
      </c>
      <c r="P7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8" s="74" t="str">
        <f>IFERROR((TabelScoresKwadranten[[#This Row],[NU
individueel maatwerk]]/(TabelScoresKwadranten[[#This Row],[NU
specialisme ]]+TabelScoresKwadranten[[#This Row],[NU
individueel maatwerk]]+TabelScoresKwadranten[[#This Row],[NU
professionalisering]]+TabelScoresKwadranten[[#This Row],[NU
(leer)gemeenschap]]))*100,"")</f>
        <v/>
      </c>
      <c r="R7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8" s="74" t="str">
        <f>IFERROR((TabelScoresKwadranten[[#This Row],[NU
professionalisering]]/(TabelScoresKwadranten[[#This Row],[NU
specialisme ]]+TabelScoresKwadranten[[#This Row],[NU
individueel maatwerk]]+TabelScoresKwadranten[[#This Row],[NU
professionalisering]]+TabelScoresKwadranten[[#This Row],[NU
(leer)gemeenschap]]))*100,"")</f>
        <v/>
      </c>
      <c r="T7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8" s="74" t="str">
        <f>IFERROR((TabelScoresKwadranten[[#This Row],[NU
(leer)gemeenschap]]/(TabelScoresKwadranten[[#This Row],[NU
specialisme ]]+TabelScoresKwadranten[[#This Row],[NU
individueel maatwerk]]+TabelScoresKwadranten[[#This Row],[NU
professionalisering]]+TabelScoresKwadranten[[#This Row],[NU
(leer)gemeenschap]]))*100,"")</f>
        <v/>
      </c>
      <c r="V7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8" s="74" t="str">
        <f>IFERROR(TabelScoresKwadranten[[#This Row],[NU
specialisme - %]]+TabelScoresKwadranten[[#This Row],[NU
individueel maatwerk - %]]+TabelScoresKwadranten[[#This Row],[NU
professionalisering - %]]+TabelScoresKwadranten[[#This Row],[NU
(leer)gemeenschap - %]],"")</f>
        <v/>
      </c>
      <c r="X78" s="74" t="str">
        <f>IFERROR(TabelScoresKwadranten[[#This Row],[5-JAAR-AMBITIE
specialisme - %]]+TabelScoresKwadranten[[#This Row],[5-JAAR-AMBITIE
individueel maatwerk - %]]+TabelScoresKwadranten[[#This Row],[5-JAAR-AMBITIE
professionalisering - %]]+TabelScoresKwadranten[[#This Row],[5-JAAR-AMBITIE
(leer)gemeenschap - %]],"")</f>
        <v/>
      </c>
    </row>
    <row r="79" spans="1:24">
      <c r="A79" s="80">
        <v>78</v>
      </c>
      <c r="B79" s="152"/>
      <c r="C79" s="80"/>
      <c r="D79" s="112"/>
      <c r="E79" s="79"/>
      <c r="F79" s="114"/>
      <c r="G79" s="79"/>
      <c r="H79" s="116"/>
      <c r="I79" s="79"/>
      <c r="J79" s="118"/>
      <c r="K79" s="81"/>
      <c r="L79" s="120"/>
      <c r="M79" s="120"/>
      <c r="N79" s="119"/>
      <c r="O79" s="74" t="str">
        <f>IFERROR((TabelScoresKwadranten[[#This Row],[NU
specialisme ]]/(TabelScoresKwadranten[[#This Row],[NU
specialisme ]]+TabelScoresKwadranten[[#This Row],[NU
individueel maatwerk]]+TabelScoresKwadranten[[#This Row],[NU
professionalisering]]+TabelScoresKwadranten[[#This Row],[NU
(leer)gemeenschap]]))*100,"")</f>
        <v/>
      </c>
      <c r="P7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79" s="74" t="str">
        <f>IFERROR((TabelScoresKwadranten[[#This Row],[NU
individueel maatwerk]]/(TabelScoresKwadranten[[#This Row],[NU
specialisme ]]+TabelScoresKwadranten[[#This Row],[NU
individueel maatwerk]]+TabelScoresKwadranten[[#This Row],[NU
professionalisering]]+TabelScoresKwadranten[[#This Row],[NU
(leer)gemeenschap]]))*100,"")</f>
        <v/>
      </c>
      <c r="R7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79" s="74" t="str">
        <f>IFERROR((TabelScoresKwadranten[[#This Row],[NU
professionalisering]]/(TabelScoresKwadranten[[#This Row],[NU
specialisme ]]+TabelScoresKwadranten[[#This Row],[NU
individueel maatwerk]]+TabelScoresKwadranten[[#This Row],[NU
professionalisering]]+TabelScoresKwadranten[[#This Row],[NU
(leer)gemeenschap]]))*100,"")</f>
        <v/>
      </c>
      <c r="T7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79" s="74" t="str">
        <f>IFERROR((TabelScoresKwadranten[[#This Row],[NU
(leer)gemeenschap]]/(TabelScoresKwadranten[[#This Row],[NU
specialisme ]]+TabelScoresKwadranten[[#This Row],[NU
individueel maatwerk]]+TabelScoresKwadranten[[#This Row],[NU
professionalisering]]+TabelScoresKwadranten[[#This Row],[NU
(leer)gemeenschap]]))*100,"")</f>
        <v/>
      </c>
      <c r="V7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79" s="74" t="str">
        <f>IFERROR(TabelScoresKwadranten[[#This Row],[NU
specialisme - %]]+TabelScoresKwadranten[[#This Row],[NU
individueel maatwerk - %]]+TabelScoresKwadranten[[#This Row],[NU
professionalisering - %]]+TabelScoresKwadranten[[#This Row],[NU
(leer)gemeenschap - %]],"")</f>
        <v/>
      </c>
      <c r="X79" s="74" t="str">
        <f>IFERROR(TabelScoresKwadranten[[#This Row],[5-JAAR-AMBITIE
specialisme - %]]+TabelScoresKwadranten[[#This Row],[5-JAAR-AMBITIE
individueel maatwerk - %]]+TabelScoresKwadranten[[#This Row],[5-JAAR-AMBITIE
professionalisering - %]]+TabelScoresKwadranten[[#This Row],[5-JAAR-AMBITIE
(leer)gemeenschap - %]],"")</f>
        <v/>
      </c>
    </row>
    <row r="80" spans="1:24">
      <c r="A80" s="80">
        <v>79</v>
      </c>
      <c r="B80" s="152"/>
      <c r="C80" s="80"/>
      <c r="D80" s="112"/>
      <c r="E80" s="79"/>
      <c r="F80" s="114"/>
      <c r="G80" s="79"/>
      <c r="H80" s="116"/>
      <c r="I80" s="79"/>
      <c r="J80" s="118"/>
      <c r="K80" s="81"/>
      <c r="L80" s="120"/>
      <c r="M80" s="120"/>
      <c r="N80" s="119"/>
      <c r="O80" s="74" t="str">
        <f>IFERROR((TabelScoresKwadranten[[#This Row],[NU
specialisme ]]/(TabelScoresKwadranten[[#This Row],[NU
specialisme ]]+TabelScoresKwadranten[[#This Row],[NU
individueel maatwerk]]+TabelScoresKwadranten[[#This Row],[NU
professionalisering]]+TabelScoresKwadranten[[#This Row],[NU
(leer)gemeenschap]]))*100,"")</f>
        <v/>
      </c>
      <c r="P8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0" s="74" t="str">
        <f>IFERROR((TabelScoresKwadranten[[#This Row],[NU
individueel maatwerk]]/(TabelScoresKwadranten[[#This Row],[NU
specialisme ]]+TabelScoresKwadranten[[#This Row],[NU
individueel maatwerk]]+TabelScoresKwadranten[[#This Row],[NU
professionalisering]]+TabelScoresKwadranten[[#This Row],[NU
(leer)gemeenschap]]))*100,"")</f>
        <v/>
      </c>
      <c r="R8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0" s="74" t="str">
        <f>IFERROR((TabelScoresKwadranten[[#This Row],[NU
professionalisering]]/(TabelScoresKwadranten[[#This Row],[NU
specialisme ]]+TabelScoresKwadranten[[#This Row],[NU
individueel maatwerk]]+TabelScoresKwadranten[[#This Row],[NU
professionalisering]]+TabelScoresKwadranten[[#This Row],[NU
(leer)gemeenschap]]))*100,"")</f>
        <v/>
      </c>
      <c r="T8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0" s="74" t="str">
        <f>IFERROR((TabelScoresKwadranten[[#This Row],[NU
(leer)gemeenschap]]/(TabelScoresKwadranten[[#This Row],[NU
specialisme ]]+TabelScoresKwadranten[[#This Row],[NU
individueel maatwerk]]+TabelScoresKwadranten[[#This Row],[NU
professionalisering]]+TabelScoresKwadranten[[#This Row],[NU
(leer)gemeenschap]]))*100,"")</f>
        <v/>
      </c>
      <c r="V8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0" s="74" t="str">
        <f>IFERROR(TabelScoresKwadranten[[#This Row],[NU
specialisme - %]]+TabelScoresKwadranten[[#This Row],[NU
individueel maatwerk - %]]+TabelScoresKwadranten[[#This Row],[NU
professionalisering - %]]+TabelScoresKwadranten[[#This Row],[NU
(leer)gemeenschap - %]],"")</f>
        <v/>
      </c>
      <c r="X80" s="74" t="str">
        <f>IFERROR(TabelScoresKwadranten[[#This Row],[5-JAAR-AMBITIE
specialisme - %]]+TabelScoresKwadranten[[#This Row],[5-JAAR-AMBITIE
individueel maatwerk - %]]+TabelScoresKwadranten[[#This Row],[5-JAAR-AMBITIE
professionalisering - %]]+TabelScoresKwadranten[[#This Row],[5-JAAR-AMBITIE
(leer)gemeenschap - %]],"")</f>
        <v/>
      </c>
    </row>
    <row r="81" spans="1:24">
      <c r="A81" s="80">
        <v>80</v>
      </c>
      <c r="B81" s="152"/>
      <c r="C81" s="80"/>
      <c r="D81" s="112"/>
      <c r="E81" s="79"/>
      <c r="F81" s="114"/>
      <c r="G81" s="79"/>
      <c r="H81" s="116"/>
      <c r="I81" s="79"/>
      <c r="J81" s="118"/>
      <c r="K81" s="81"/>
      <c r="L81" s="120"/>
      <c r="M81" s="120"/>
      <c r="N81" s="119"/>
      <c r="O81" s="74" t="str">
        <f>IFERROR((TabelScoresKwadranten[[#This Row],[NU
specialisme ]]/(TabelScoresKwadranten[[#This Row],[NU
specialisme ]]+TabelScoresKwadranten[[#This Row],[NU
individueel maatwerk]]+TabelScoresKwadranten[[#This Row],[NU
professionalisering]]+TabelScoresKwadranten[[#This Row],[NU
(leer)gemeenschap]]))*100,"")</f>
        <v/>
      </c>
      <c r="P8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1" s="74" t="str">
        <f>IFERROR((TabelScoresKwadranten[[#This Row],[NU
individueel maatwerk]]/(TabelScoresKwadranten[[#This Row],[NU
specialisme ]]+TabelScoresKwadranten[[#This Row],[NU
individueel maatwerk]]+TabelScoresKwadranten[[#This Row],[NU
professionalisering]]+TabelScoresKwadranten[[#This Row],[NU
(leer)gemeenschap]]))*100,"")</f>
        <v/>
      </c>
      <c r="R8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1" s="74" t="str">
        <f>IFERROR((TabelScoresKwadranten[[#This Row],[NU
professionalisering]]/(TabelScoresKwadranten[[#This Row],[NU
specialisme ]]+TabelScoresKwadranten[[#This Row],[NU
individueel maatwerk]]+TabelScoresKwadranten[[#This Row],[NU
professionalisering]]+TabelScoresKwadranten[[#This Row],[NU
(leer)gemeenschap]]))*100,"")</f>
        <v/>
      </c>
      <c r="T8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1" s="74" t="str">
        <f>IFERROR((TabelScoresKwadranten[[#This Row],[NU
(leer)gemeenschap]]/(TabelScoresKwadranten[[#This Row],[NU
specialisme ]]+TabelScoresKwadranten[[#This Row],[NU
individueel maatwerk]]+TabelScoresKwadranten[[#This Row],[NU
professionalisering]]+TabelScoresKwadranten[[#This Row],[NU
(leer)gemeenschap]]))*100,"")</f>
        <v/>
      </c>
      <c r="V8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1" s="74" t="str">
        <f>IFERROR(TabelScoresKwadranten[[#This Row],[NU
specialisme - %]]+TabelScoresKwadranten[[#This Row],[NU
individueel maatwerk - %]]+TabelScoresKwadranten[[#This Row],[NU
professionalisering - %]]+TabelScoresKwadranten[[#This Row],[NU
(leer)gemeenschap - %]],"")</f>
        <v/>
      </c>
      <c r="X81" s="74" t="str">
        <f>IFERROR(TabelScoresKwadranten[[#This Row],[5-JAAR-AMBITIE
specialisme - %]]+TabelScoresKwadranten[[#This Row],[5-JAAR-AMBITIE
individueel maatwerk - %]]+TabelScoresKwadranten[[#This Row],[5-JAAR-AMBITIE
professionalisering - %]]+TabelScoresKwadranten[[#This Row],[5-JAAR-AMBITIE
(leer)gemeenschap - %]],"")</f>
        <v/>
      </c>
    </row>
    <row r="82" spans="1:24">
      <c r="A82" s="80">
        <v>81</v>
      </c>
      <c r="B82" s="152"/>
      <c r="C82" s="80"/>
      <c r="D82" s="112"/>
      <c r="E82" s="79"/>
      <c r="F82" s="114"/>
      <c r="G82" s="79"/>
      <c r="H82" s="116"/>
      <c r="I82" s="79"/>
      <c r="J82" s="118"/>
      <c r="K82" s="81"/>
      <c r="L82" s="120"/>
      <c r="M82" s="120"/>
      <c r="N82" s="119"/>
      <c r="O82" s="74" t="str">
        <f>IFERROR((TabelScoresKwadranten[[#This Row],[NU
specialisme ]]/(TabelScoresKwadranten[[#This Row],[NU
specialisme ]]+TabelScoresKwadranten[[#This Row],[NU
individueel maatwerk]]+TabelScoresKwadranten[[#This Row],[NU
professionalisering]]+TabelScoresKwadranten[[#This Row],[NU
(leer)gemeenschap]]))*100,"")</f>
        <v/>
      </c>
      <c r="P8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2" s="74" t="str">
        <f>IFERROR((TabelScoresKwadranten[[#This Row],[NU
individueel maatwerk]]/(TabelScoresKwadranten[[#This Row],[NU
specialisme ]]+TabelScoresKwadranten[[#This Row],[NU
individueel maatwerk]]+TabelScoresKwadranten[[#This Row],[NU
professionalisering]]+TabelScoresKwadranten[[#This Row],[NU
(leer)gemeenschap]]))*100,"")</f>
        <v/>
      </c>
      <c r="R8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2" s="74" t="str">
        <f>IFERROR((TabelScoresKwadranten[[#This Row],[NU
professionalisering]]/(TabelScoresKwadranten[[#This Row],[NU
specialisme ]]+TabelScoresKwadranten[[#This Row],[NU
individueel maatwerk]]+TabelScoresKwadranten[[#This Row],[NU
professionalisering]]+TabelScoresKwadranten[[#This Row],[NU
(leer)gemeenschap]]))*100,"")</f>
        <v/>
      </c>
      <c r="T8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2" s="74" t="str">
        <f>IFERROR((TabelScoresKwadranten[[#This Row],[NU
(leer)gemeenschap]]/(TabelScoresKwadranten[[#This Row],[NU
specialisme ]]+TabelScoresKwadranten[[#This Row],[NU
individueel maatwerk]]+TabelScoresKwadranten[[#This Row],[NU
professionalisering]]+TabelScoresKwadranten[[#This Row],[NU
(leer)gemeenschap]]))*100,"")</f>
        <v/>
      </c>
      <c r="V8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2" s="74" t="str">
        <f>IFERROR(TabelScoresKwadranten[[#This Row],[NU
specialisme - %]]+TabelScoresKwadranten[[#This Row],[NU
individueel maatwerk - %]]+TabelScoresKwadranten[[#This Row],[NU
professionalisering - %]]+TabelScoresKwadranten[[#This Row],[NU
(leer)gemeenschap - %]],"")</f>
        <v/>
      </c>
      <c r="X82" s="74" t="str">
        <f>IFERROR(TabelScoresKwadranten[[#This Row],[5-JAAR-AMBITIE
specialisme - %]]+TabelScoresKwadranten[[#This Row],[5-JAAR-AMBITIE
individueel maatwerk - %]]+TabelScoresKwadranten[[#This Row],[5-JAAR-AMBITIE
professionalisering - %]]+TabelScoresKwadranten[[#This Row],[5-JAAR-AMBITIE
(leer)gemeenschap - %]],"")</f>
        <v/>
      </c>
    </row>
    <row r="83" spans="1:24">
      <c r="A83" s="80">
        <v>82</v>
      </c>
      <c r="B83" s="152"/>
      <c r="C83" s="80"/>
      <c r="D83" s="112"/>
      <c r="E83" s="79"/>
      <c r="F83" s="114"/>
      <c r="G83" s="79"/>
      <c r="H83" s="116"/>
      <c r="I83" s="79"/>
      <c r="J83" s="118"/>
      <c r="K83" s="81"/>
      <c r="L83" s="120"/>
      <c r="M83" s="120"/>
      <c r="N83" s="119"/>
      <c r="O83" s="74" t="str">
        <f>IFERROR((TabelScoresKwadranten[[#This Row],[NU
specialisme ]]/(TabelScoresKwadranten[[#This Row],[NU
specialisme ]]+TabelScoresKwadranten[[#This Row],[NU
individueel maatwerk]]+TabelScoresKwadranten[[#This Row],[NU
professionalisering]]+TabelScoresKwadranten[[#This Row],[NU
(leer)gemeenschap]]))*100,"")</f>
        <v/>
      </c>
      <c r="P8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3" s="74" t="str">
        <f>IFERROR((TabelScoresKwadranten[[#This Row],[NU
individueel maatwerk]]/(TabelScoresKwadranten[[#This Row],[NU
specialisme ]]+TabelScoresKwadranten[[#This Row],[NU
individueel maatwerk]]+TabelScoresKwadranten[[#This Row],[NU
professionalisering]]+TabelScoresKwadranten[[#This Row],[NU
(leer)gemeenschap]]))*100,"")</f>
        <v/>
      </c>
      <c r="R8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3" s="74" t="str">
        <f>IFERROR((TabelScoresKwadranten[[#This Row],[NU
professionalisering]]/(TabelScoresKwadranten[[#This Row],[NU
specialisme ]]+TabelScoresKwadranten[[#This Row],[NU
individueel maatwerk]]+TabelScoresKwadranten[[#This Row],[NU
professionalisering]]+TabelScoresKwadranten[[#This Row],[NU
(leer)gemeenschap]]))*100,"")</f>
        <v/>
      </c>
      <c r="T8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3" s="74" t="str">
        <f>IFERROR((TabelScoresKwadranten[[#This Row],[NU
(leer)gemeenschap]]/(TabelScoresKwadranten[[#This Row],[NU
specialisme ]]+TabelScoresKwadranten[[#This Row],[NU
individueel maatwerk]]+TabelScoresKwadranten[[#This Row],[NU
professionalisering]]+TabelScoresKwadranten[[#This Row],[NU
(leer)gemeenschap]]))*100,"")</f>
        <v/>
      </c>
      <c r="V8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3" s="74" t="str">
        <f>IFERROR(TabelScoresKwadranten[[#This Row],[NU
specialisme - %]]+TabelScoresKwadranten[[#This Row],[NU
individueel maatwerk - %]]+TabelScoresKwadranten[[#This Row],[NU
professionalisering - %]]+TabelScoresKwadranten[[#This Row],[NU
(leer)gemeenschap - %]],"")</f>
        <v/>
      </c>
      <c r="X83" s="74" t="str">
        <f>IFERROR(TabelScoresKwadranten[[#This Row],[5-JAAR-AMBITIE
specialisme - %]]+TabelScoresKwadranten[[#This Row],[5-JAAR-AMBITIE
individueel maatwerk - %]]+TabelScoresKwadranten[[#This Row],[5-JAAR-AMBITIE
professionalisering - %]]+TabelScoresKwadranten[[#This Row],[5-JAAR-AMBITIE
(leer)gemeenschap - %]],"")</f>
        <v/>
      </c>
    </row>
    <row r="84" spans="1:24">
      <c r="A84" s="80">
        <v>83</v>
      </c>
      <c r="B84" s="152"/>
      <c r="C84" s="80"/>
      <c r="D84" s="112"/>
      <c r="E84" s="79"/>
      <c r="F84" s="114"/>
      <c r="G84" s="79"/>
      <c r="H84" s="116"/>
      <c r="I84" s="79"/>
      <c r="J84" s="118"/>
      <c r="K84" s="81"/>
      <c r="L84" s="120"/>
      <c r="M84" s="120"/>
      <c r="N84" s="119"/>
      <c r="O84" s="74" t="str">
        <f>IFERROR((TabelScoresKwadranten[[#This Row],[NU
specialisme ]]/(TabelScoresKwadranten[[#This Row],[NU
specialisme ]]+TabelScoresKwadranten[[#This Row],[NU
individueel maatwerk]]+TabelScoresKwadranten[[#This Row],[NU
professionalisering]]+TabelScoresKwadranten[[#This Row],[NU
(leer)gemeenschap]]))*100,"")</f>
        <v/>
      </c>
      <c r="P8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4" s="74" t="str">
        <f>IFERROR((TabelScoresKwadranten[[#This Row],[NU
individueel maatwerk]]/(TabelScoresKwadranten[[#This Row],[NU
specialisme ]]+TabelScoresKwadranten[[#This Row],[NU
individueel maatwerk]]+TabelScoresKwadranten[[#This Row],[NU
professionalisering]]+TabelScoresKwadranten[[#This Row],[NU
(leer)gemeenschap]]))*100,"")</f>
        <v/>
      </c>
      <c r="R8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4" s="74" t="str">
        <f>IFERROR((TabelScoresKwadranten[[#This Row],[NU
professionalisering]]/(TabelScoresKwadranten[[#This Row],[NU
specialisme ]]+TabelScoresKwadranten[[#This Row],[NU
individueel maatwerk]]+TabelScoresKwadranten[[#This Row],[NU
professionalisering]]+TabelScoresKwadranten[[#This Row],[NU
(leer)gemeenschap]]))*100,"")</f>
        <v/>
      </c>
      <c r="T8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4" s="74" t="str">
        <f>IFERROR((TabelScoresKwadranten[[#This Row],[NU
(leer)gemeenschap]]/(TabelScoresKwadranten[[#This Row],[NU
specialisme ]]+TabelScoresKwadranten[[#This Row],[NU
individueel maatwerk]]+TabelScoresKwadranten[[#This Row],[NU
professionalisering]]+TabelScoresKwadranten[[#This Row],[NU
(leer)gemeenschap]]))*100,"")</f>
        <v/>
      </c>
      <c r="V8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4" s="74" t="str">
        <f>IFERROR(TabelScoresKwadranten[[#This Row],[NU
specialisme - %]]+TabelScoresKwadranten[[#This Row],[NU
individueel maatwerk - %]]+TabelScoresKwadranten[[#This Row],[NU
professionalisering - %]]+TabelScoresKwadranten[[#This Row],[NU
(leer)gemeenschap - %]],"")</f>
        <v/>
      </c>
      <c r="X84" s="74" t="str">
        <f>IFERROR(TabelScoresKwadranten[[#This Row],[5-JAAR-AMBITIE
specialisme - %]]+TabelScoresKwadranten[[#This Row],[5-JAAR-AMBITIE
individueel maatwerk - %]]+TabelScoresKwadranten[[#This Row],[5-JAAR-AMBITIE
professionalisering - %]]+TabelScoresKwadranten[[#This Row],[5-JAAR-AMBITIE
(leer)gemeenschap - %]],"")</f>
        <v/>
      </c>
    </row>
    <row r="85" spans="1:24">
      <c r="A85" s="80">
        <v>84</v>
      </c>
      <c r="B85" s="152"/>
      <c r="C85" s="80"/>
      <c r="D85" s="112"/>
      <c r="E85" s="79"/>
      <c r="F85" s="114"/>
      <c r="G85" s="79"/>
      <c r="H85" s="116"/>
      <c r="I85" s="79"/>
      <c r="J85" s="118"/>
      <c r="K85" s="81"/>
      <c r="L85" s="120"/>
      <c r="M85" s="120"/>
      <c r="N85" s="119"/>
      <c r="O85" s="74" t="str">
        <f>IFERROR((TabelScoresKwadranten[[#This Row],[NU
specialisme ]]/(TabelScoresKwadranten[[#This Row],[NU
specialisme ]]+TabelScoresKwadranten[[#This Row],[NU
individueel maatwerk]]+TabelScoresKwadranten[[#This Row],[NU
professionalisering]]+TabelScoresKwadranten[[#This Row],[NU
(leer)gemeenschap]]))*100,"")</f>
        <v/>
      </c>
      <c r="P8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5" s="74" t="str">
        <f>IFERROR((TabelScoresKwadranten[[#This Row],[NU
individueel maatwerk]]/(TabelScoresKwadranten[[#This Row],[NU
specialisme ]]+TabelScoresKwadranten[[#This Row],[NU
individueel maatwerk]]+TabelScoresKwadranten[[#This Row],[NU
professionalisering]]+TabelScoresKwadranten[[#This Row],[NU
(leer)gemeenschap]]))*100,"")</f>
        <v/>
      </c>
      <c r="R8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5" s="74" t="str">
        <f>IFERROR((TabelScoresKwadranten[[#This Row],[NU
professionalisering]]/(TabelScoresKwadranten[[#This Row],[NU
specialisme ]]+TabelScoresKwadranten[[#This Row],[NU
individueel maatwerk]]+TabelScoresKwadranten[[#This Row],[NU
professionalisering]]+TabelScoresKwadranten[[#This Row],[NU
(leer)gemeenschap]]))*100,"")</f>
        <v/>
      </c>
      <c r="T8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5" s="74" t="str">
        <f>IFERROR((TabelScoresKwadranten[[#This Row],[NU
(leer)gemeenschap]]/(TabelScoresKwadranten[[#This Row],[NU
specialisme ]]+TabelScoresKwadranten[[#This Row],[NU
individueel maatwerk]]+TabelScoresKwadranten[[#This Row],[NU
professionalisering]]+TabelScoresKwadranten[[#This Row],[NU
(leer)gemeenschap]]))*100,"")</f>
        <v/>
      </c>
      <c r="V8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5" s="74" t="str">
        <f>IFERROR(TabelScoresKwadranten[[#This Row],[NU
specialisme - %]]+TabelScoresKwadranten[[#This Row],[NU
individueel maatwerk - %]]+TabelScoresKwadranten[[#This Row],[NU
professionalisering - %]]+TabelScoresKwadranten[[#This Row],[NU
(leer)gemeenschap - %]],"")</f>
        <v/>
      </c>
      <c r="X85" s="74" t="str">
        <f>IFERROR(TabelScoresKwadranten[[#This Row],[5-JAAR-AMBITIE
specialisme - %]]+TabelScoresKwadranten[[#This Row],[5-JAAR-AMBITIE
individueel maatwerk - %]]+TabelScoresKwadranten[[#This Row],[5-JAAR-AMBITIE
professionalisering - %]]+TabelScoresKwadranten[[#This Row],[5-JAAR-AMBITIE
(leer)gemeenschap - %]],"")</f>
        <v/>
      </c>
    </row>
    <row r="86" spans="1:24">
      <c r="A86" s="80">
        <v>85</v>
      </c>
      <c r="B86" s="152"/>
      <c r="C86" s="80"/>
      <c r="D86" s="112"/>
      <c r="E86" s="79"/>
      <c r="F86" s="114"/>
      <c r="G86" s="79"/>
      <c r="H86" s="116"/>
      <c r="I86" s="79"/>
      <c r="J86" s="118"/>
      <c r="K86" s="81"/>
      <c r="L86" s="120"/>
      <c r="M86" s="120"/>
      <c r="N86" s="119"/>
      <c r="O86" s="74" t="str">
        <f>IFERROR((TabelScoresKwadranten[[#This Row],[NU
specialisme ]]/(TabelScoresKwadranten[[#This Row],[NU
specialisme ]]+TabelScoresKwadranten[[#This Row],[NU
individueel maatwerk]]+TabelScoresKwadranten[[#This Row],[NU
professionalisering]]+TabelScoresKwadranten[[#This Row],[NU
(leer)gemeenschap]]))*100,"")</f>
        <v/>
      </c>
      <c r="P8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6" s="74" t="str">
        <f>IFERROR((TabelScoresKwadranten[[#This Row],[NU
individueel maatwerk]]/(TabelScoresKwadranten[[#This Row],[NU
specialisme ]]+TabelScoresKwadranten[[#This Row],[NU
individueel maatwerk]]+TabelScoresKwadranten[[#This Row],[NU
professionalisering]]+TabelScoresKwadranten[[#This Row],[NU
(leer)gemeenschap]]))*100,"")</f>
        <v/>
      </c>
      <c r="R8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6" s="74" t="str">
        <f>IFERROR((TabelScoresKwadranten[[#This Row],[NU
professionalisering]]/(TabelScoresKwadranten[[#This Row],[NU
specialisme ]]+TabelScoresKwadranten[[#This Row],[NU
individueel maatwerk]]+TabelScoresKwadranten[[#This Row],[NU
professionalisering]]+TabelScoresKwadranten[[#This Row],[NU
(leer)gemeenschap]]))*100,"")</f>
        <v/>
      </c>
      <c r="T8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6" s="74" t="str">
        <f>IFERROR((TabelScoresKwadranten[[#This Row],[NU
(leer)gemeenschap]]/(TabelScoresKwadranten[[#This Row],[NU
specialisme ]]+TabelScoresKwadranten[[#This Row],[NU
individueel maatwerk]]+TabelScoresKwadranten[[#This Row],[NU
professionalisering]]+TabelScoresKwadranten[[#This Row],[NU
(leer)gemeenschap]]))*100,"")</f>
        <v/>
      </c>
      <c r="V8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6" s="74" t="str">
        <f>IFERROR(TabelScoresKwadranten[[#This Row],[NU
specialisme - %]]+TabelScoresKwadranten[[#This Row],[NU
individueel maatwerk - %]]+TabelScoresKwadranten[[#This Row],[NU
professionalisering - %]]+TabelScoresKwadranten[[#This Row],[NU
(leer)gemeenschap - %]],"")</f>
        <v/>
      </c>
      <c r="X86" s="74" t="str">
        <f>IFERROR(TabelScoresKwadranten[[#This Row],[5-JAAR-AMBITIE
specialisme - %]]+TabelScoresKwadranten[[#This Row],[5-JAAR-AMBITIE
individueel maatwerk - %]]+TabelScoresKwadranten[[#This Row],[5-JAAR-AMBITIE
professionalisering - %]]+TabelScoresKwadranten[[#This Row],[5-JAAR-AMBITIE
(leer)gemeenschap - %]],"")</f>
        <v/>
      </c>
    </row>
    <row r="87" spans="1:24">
      <c r="A87" s="80">
        <v>86</v>
      </c>
      <c r="B87" s="152"/>
      <c r="C87" s="80"/>
      <c r="D87" s="112"/>
      <c r="E87" s="79"/>
      <c r="F87" s="114"/>
      <c r="G87" s="79"/>
      <c r="H87" s="116"/>
      <c r="I87" s="79"/>
      <c r="J87" s="118"/>
      <c r="K87" s="81"/>
      <c r="L87" s="120"/>
      <c r="M87" s="120"/>
      <c r="N87" s="119"/>
      <c r="O87" s="74" t="str">
        <f>IFERROR((TabelScoresKwadranten[[#This Row],[NU
specialisme ]]/(TabelScoresKwadranten[[#This Row],[NU
specialisme ]]+TabelScoresKwadranten[[#This Row],[NU
individueel maatwerk]]+TabelScoresKwadranten[[#This Row],[NU
professionalisering]]+TabelScoresKwadranten[[#This Row],[NU
(leer)gemeenschap]]))*100,"")</f>
        <v/>
      </c>
      <c r="P8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7" s="74" t="str">
        <f>IFERROR((TabelScoresKwadranten[[#This Row],[NU
individueel maatwerk]]/(TabelScoresKwadranten[[#This Row],[NU
specialisme ]]+TabelScoresKwadranten[[#This Row],[NU
individueel maatwerk]]+TabelScoresKwadranten[[#This Row],[NU
professionalisering]]+TabelScoresKwadranten[[#This Row],[NU
(leer)gemeenschap]]))*100,"")</f>
        <v/>
      </c>
      <c r="R8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7" s="74" t="str">
        <f>IFERROR((TabelScoresKwadranten[[#This Row],[NU
professionalisering]]/(TabelScoresKwadranten[[#This Row],[NU
specialisme ]]+TabelScoresKwadranten[[#This Row],[NU
individueel maatwerk]]+TabelScoresKwadranten[[#This Row],[NU
professionalisering]]+TabelScoresKwadranten[[#This Row],[NU
(leer)gemeenschap]]))*100,"")</f>
        <v/>
      </c>
      <c r="T8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7" s="74" t="str">
        <f>IFERROR((TabelScoresKwadranten[[#This Row],[NU
(leer)gemeenschap]]/(TabelScoresKwadranten[[#This Row],[NU
specialisme ]]+TabelScoresKwadranten[[#This Row],[NU
individueel maatwerk]]+TabelScoresKwadranten[[#This Row],[NU
professionalisering]]+TabelScoresKwadranten[[#This Row],[NU
(leer)gemeenschap]]))*100,"")</f>
        <v/>
      </c>
      <c r="V8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7" s="74" t="str">
        <f>IFERROR(TabelScoresKwadranten[[#This Row],[NU
specialisme - %]]+TabelScoresKwadranten[[#This Row],[NU
individueel maatwerk - %]]+TabelScoresKwadranten[[#This Row],[NU
professionalisering - %]]+TabelScoresKwadranten[[#This Row],[NU
(leer)gemeenschap - %]],"")</f>
        <v/>
      </c>
      <c r="X87" s="74" t="str">
        <f>IFERROR(TabelScoresKwadranten[[#This Row],[5-JAAR-AMBITIE
specialisme - %]]+TabelScoresKwadranten[[#This Row],[5-JAAR-AMBITIE
individueel maatwerk - %]]+TabelScoresKwadranten[[#This Row],[5-JAAR-AMBITIE
professionalisering - %]]+TabelScoresKwadranten[[#This Row],[5-JAAR-AMBITIE
(leer)gemeenschap - %]],"")</f>
        <v/>
      </c>
    </row>
    <row r="88" spans="1:24">
      <c r="A88" s="80">
        <v>87</v>
      </c>
      <c r="B88" s="152"/>
      <c r="C88" s="80"/>
      <c r="D88" s="112"/>
      <c r="E88" s="79"/>
      <c r="F88" s="114"/>
      <c r="G88" s="79"/>
      <c r="H88" s="116"/>
      <c r="I88" s="79"/>
      <c r="J88" s="118"/>
      <c r="K88" s="81"/>
      <c r="L88" s="120"/>
      <c r="M88" s="120"/>
      <c r="N88" s="119"/>
      <c r="O88" s="74" t="str">
        <f>IFERROR((TabelScoresKwadranten[[#This Row],[NU
specialisme ]]/(TabelScoresKwadranten[[#This Row],[NU
specialisme ]]+TabelScoresKwadranten[[#This Row],[NU
individueel maatwerk]]+TabelScoresKwadranten[[#This Row],[NU
professionalisering]]+TabelScoresKwadranten[[#This Row],[NU
(leer)gemeenschap]]))*100,"")</f>
        <v/>
      </c>
      <c r="P8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8" s="74" t="str">
        <f>IFERROR((TabelScoresKwadranten[[#This Row],[NU
individueel maatwerk]]/(TabelScoresKwadranten[[#This Row],[NU
specialisme ]]+TabelScoresKwadranten[[#This Row],[NU
individueel maatwerk]]+TabelScoresKwadranten[[#This Row],[NU
professionalisering]]+TabelScoresKwadranten[[#This Row],[NU
(leer)gemeenschap]]))*100,"")</f>
        <v/>
      </c>
      <c r="R8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8" s="74" t="str">
        <f>IFERROR((TabelScoresKwadranten[[#This Row],[NU
professionalisering]]/(TabelScoresKwadranten[[#This Row],[NU
specialisme ]]+TabelScoresKwadranten[[#This Row],[NU
individueel maatwerk]]+TabelScoresKwadranten[[#This Row],[NU
professionalisering]]+TabelScoresKwadranten[[#This Row],[NU
(leer)gemeenschap]]))*100,"")</f>
        <v/>
      </c>
      <c r="T8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8" s="74" t="str">
        <f>IFERROR((TabelScoresKwadranten[[#This Row],[NU
(leer)gemeenschap]]/(TabelScoresKwadranten[[#This Row],[NU
specialisme ]]+TabelScoresKwadranten[[#This Row],[NU
individueel maatwerk]]+TabelScoresKwadranten[[#This Row],[NU
professionalisering]]+TabelScoresKwadranten[[#This Row],[NU
(leer)gemeenschap]]))*100,"")</f>
        <v/>
      </c>
      <c r="V8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8" s="74" t="str">
        <f>IFERROR(TabelScoresKwadranten[[#This Row],[NU
specialisme - %]]+TabelScoresKwadranten[[#This Row],[NU
individueel maatwerk - %]]+TabelScoresKwadranten[[#This Row],[NU
professionalisering - %]]+TabelScoresKwadranten[[#This Row],[NU
(leer)gemeenschap - %]],"")</f>
        <v/>
      </c>
      <c r="X88" s="74" t="str">
        <f>IFERROR(TabelScoresKwadranten[[#This Row],[5-JAAR-AMBITIE
specialisme - %]]+TabelScoresKwadranten[[#This Row],[5-JAAR-AMBITIE
individueel maatwerk - %]]+TabelScoresKwadranten[[#This Row],[5-JAAR-AMBITIE
professionalisering - %]]+TabelScoresKwadranten[[#This Row],[5-JAAR-AMBITIE
(leer)gemeenschap - %]],"")</f>
        <v/>
      </c>
    </row>
    <row r="89" spans="1:24">
      <c r="A89" s="80">
        <v>88</v>
      </c>
      <c r="B89" s="152"/>
      <c r="C89" s="80"/>
      <c r="D89" s="112"/>
      <c r="E89" s="79"/>
      <c r="F89" s="114"/>
      <c r="G89" s="79"/>
      <c r="H89" s="116"/>
      <c r="I89" s="79"/>
      <c r="J89" s="118"/>
      <c r="K89" s="81"/>
      <c r="L89" s="120"/>
      <c r="M89" s="120"/>
      <c r="N89" s="119"/>
      <c r="O89" s="74" t="str">
        <f>IFERROR((TabelScoresKwadranten[[#This Row],[NU
specialisme ]]/(TabelScoresKwadranten[[#This Row],[NU
specialisme ]]+TabelScoresKwadranten[[#This Row],[NU
individueel maatwerk]]+TabelScoresKwadranten[[#This Row],[NU
professionalisering]]+TabelScoresKwadranten[[#This Row],[NU
(leer)gemeenschap]]))*100,"")</f>
        <v/>
      </c>
      <c r="P8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89" s="74" t="str">
        <f>IFERROR((TabelScoresKwadranten[[#This Row],[NU
individueel maatwerk]]/(TabelScoresKwadranten[[#This Row],[NU
specialisme ]]+TabelScoresKwadranten[[#This Row],[NU
individueel maatwerk]]+TabelScoresKwadranten[[#This Row],[NU
professionalisering]]+TabelScoresKwadranten[[#This Row],[NU
(leer)gemeenschap]]))*100,"")</f>
        <v/>
      </c>
      <c r="R8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89" s="74" t="str">
        <f>IFERROR((TabelScoresKwadranten[[#This Row],[NU
professionalisering]]/(TabelScoresKwadranten[[#This Row],[NU
specialisme ]]+TabelScoresKwadranten[[#This Row],[NU
individueel maatwerk]]+TabelScoresKwadranten[[#This Row],[NU
professionalisering]]+TabelScoresKwadranten[[#This Row],[NU
(leer)gemeenschap]]))*100,"")</f>
        <v/>
      </c>
      <c r="T8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89" s="74" t="str">
        <f>IFERROR((TabelScoresKwadranten[[#This Row],[NU
(leer)gemeenschap]]/(TabelScoresKwadranten[[#This Row],[NU
specialisme ]]+TabelScoresKwadranten[[#This Row],[NU
individueel maatwerk]]+TabelScoresKwadranten[[#This Row],[NU
professionalisering]]+TabelScoresKwadranten[[#This Row],[NU
(leer)gemeenschap]]))*100,"")</f>
        <v/>
      </c>
      <c r="V8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89" s="74" t="str">
        <f>IFERROR(TabelScoresKwadranten[[#This Row],[NU
specialisme - %]]+TabelScoresKwadranten[[#This Row],[NU
individueel maatwerk - %]]+TabelScoresKwadranten[[#This Row],[NU
professionalisering - %]]+TabelScoresKwadranten[[#This Row],[NU
(leer)gemeenschap - %]],"")</f>
        <v/>
      </c>
      <c r="X89" s="74" t="str">
        <f>IFERROR(TabelScoresKwadranten[[#This Row],[5-JAAR-AMBITIE
specialisme - %]]+TabelScoresKwadranten[[#This Row],[5-JAAR-AMBITIE
individueel maatwerk - %]]+TabelScoresKwadranten[[#This Row],[5-JAAR-AMBITIE
professionalisering - %]]+TabelScoresKwadranten[[#This Row],[5-JAAR-AMBITIE
(leer)gemeenschap - %]],"")</f>
        <v/>
      </c>
    </row>
    <row r="90" spans="1:24">
      <c r="A90" s="80">
        <v>89</v>
      </c>
      <c r="B90" s="152"/>
      <c r="C90" s="80"/>
      <c r="D90" s="112"/>
      <c r="E90" s="79"/>
      <c r="F90" s="114"/>
      <c r="G90" s="79"/>
      <c r="H90" s="116"/>
      <c r="I90" s="79"/>
      <c r="J90" s="118"/>
      <c r="K90" s="81"/>
      <c r="L90" s="120"/>
      <c r="M90" s="120"/>
      <c r="N90" s="119"/>
      <c r="O90" s="74" t="str">
        <f>IFERROR((TabelScoresKwadranten[[#This Row],[NU
specialisme ]]/(TabelScoresKwadranten[[#This Row],[NU
specialisme ]]+TabelScoresKwadranten[[#This Row],[NU
individueel maatwerk]]+TabelScoresKwadranten[[#This Row],[NU
professionalisering]]+TabelScoresKwadranten[[#This Row],[NU
(leer)gemeenschap]]))*100,"")</f>
        <v/>
      </c>
      <c r="P9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0" s="74" t="str">
        <f>IFERROR((TabelScoresKwadranten[[#This Row],[NU
individueel maatwerk]]/(TabelScoresKwadranten[[#This Row],[NU
specialisme ]]+TabelScoresKwadranten[[#This Row],[NU
individueel maatwerk]]+TabelScoresKwadranten[[#This Row],[NU
professionalisering]]+TabelScoresKwadranten[[#This Row],[NU
(leer)gemeenschap]]))*100,"")</f>
        <v/>
      </c>
      <c r="R9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0" s="74" t="str">
        <f>IFERROR((TabelScoresKwadranten[[#This Row],[NU
professionalisering]]/(TabelScoresKwadranten[[#This Row],[NU
specialisme ]]+TabelScoresKwadranten[[#This Row],[NU
individueel maatwerk]]+TabelScoresKwadranten[[#This Row],[NU
professionalisering]]+TabelScoresKwadranten[[#This Row],[NU
(leer)gemeenschap]]))*100,"")</f>
        <v/>
      </c>
      <c r="T9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0" s="74" t="str">
        <f>IFERROR((TabelScoresKwadranten[[#This Row],[NU
(leer)gemeenschap]]/(TabelScoresKwadranten[[#This Row],[NU
specialisme ]]+TabelScoresKwadranten[[#This Row],[NU
individueel maatwerk]]+TabelScoresKwadranten[[#This Row],[NU
professionalisering]]+TabelScoresKwadranten[[#This Row],[NU
(leer)gemeenschap]]))*100,"")</f>
        <v/>
      </c>
      <c r="V9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0" s="74" t="str">
        <f>IFERROR(TabelScoresKwadranten[[#This Row],[NU
specialisme - %]]+TabelScoresKwadranten[[#This Row],[NU
individueel maatwerk - %]]+TabelScoresKwadranten[[#This Row],[NU
professionalisering - %]]+TabelScoresKwadranten[[#This Row],[NU
(leer)gemeenschap - %]],"")</f>
        <v/>
      </c>
      <c r="X90" s="74" t="str">
        <f>IFERROR(TabelScoresKwadranten[[#This Row],[5-JAAR-AMBITIE
specialisme - %]]+TabelScoresKwadranten[[#This Row],[5-JAAR-AMBITIE
individueel maatwerk - %]]+TabelScoresKwadranten[[#This Row],[5-JAAR-AMBITIE
professionalisering - %]]+TabelScoresKwadranten[[#This Row],[5-JAAR-AMBITIE
(leer)gemeenschap - %]],"")</f>
        <v/>
      </c>
    </row>
    <row r="91" spans="1:24">
      <c r="A91" s="80">
        <v>90</v>
      </c>
      <c r="B91" s="152"/>
      <c r="C91" s="80"/>
      <c r="D91" s="112"/>
      <c r="E91" s="79"/>
      <c r="F91" s="114"/>
      <c r="G91" s="79"/>
      <c r="H91" s="116"/>
      <c r="I91" s="79"/>
      <c r="J91" s="118"/>
      <c r="K91" s="81"/>
      <c r="L91" s="120"/>
      <c r="M91" s="120"/>
      <c r="N91" s="119"/>
      <c r="O91" s="74" t="str">
        <f>IFERROR((TabelScoresKwadranten[[#This Row],[NU
specialisme ]]/(TabelScoresKwadranten[[#This Row],[NU
specialisme ]]+TabelScoresKwadranten[[#This Row],[NU
individueel maatwerk]]+TabelScoresKwadranten[[#This Row],[NU
professionalisering]]+TabelScoresKwadranten[[#This Row],[NU
(leer)gemeenschap]]))*100,"")</f>
        <v/>
      </c>
      <c r="P9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1" s="74" t="str">
        <f>IFERROR((TabelScoresKwadranten[[#This Row],[NU
individueel maatwerk]]/(TabelScoresKwadranten[[#This Row],[NU
specialisme ]]+TabelScoresKwadranten[[#This Row],[NU
individueel maatwerk]]+TabelScoresKwadranten[[#This Row],[NU
professionalisering]]+TabelScoresKwadranten[[#This Row],[NU
(leer)gemeenschap]]))*100,"")</f>
        <v/>
      </c>
      <c r="R9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1" s="74" t="str">
        <f>IFERROR((TabelScoresKwadranten[[#This Row],[NU
professionalisering]]/(TabelScoresKwadranten[[#This Row],[NU
specialisme ]]+TabelScoresKwadranten[[#This Row],[NU
individueel maatwerk]]+TabelScoresKwadranten[[#This Row],[NU
professionalisering]]+TabelScoresKwadranten[[#This Row],[NU
(leer)gemeenschap]]))*100,"")</f>
        <v/>
      </c>
      <c r="T9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1" s="74" t="str">
        <f>IFERROR((TabelScoresKwadranten[[#This Row],[NU
(leer)gemeenschap]]/(TabelScoresKwadranten[[#This Row],[NU
specialisme ]]+TabelScoresKwadranten[[#This Row],[NU
individueel maatwerk]]+TabelScoresKwadranten[[#This Row],[NU
professionalisering]]+TabelScoresKwadranten[[#This Row],[NU
(leer)gemeenschap]]))*100,"")</f>
        <v/>
      </c>
      <c r="V9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1" s="74" t="str">
        <f>IFERROR(TabelScoresKwadranten[[#This Row],[NU
specialisme - %]]+TabelScoresKwadranten[[#This Row],[NU
individueel maatwerk - %]]+TabelScoresKwadranten[[#This Row],[NU
professionalisering - %]]+TabelScoresKwadranten[[#This Row],[NU
(leer)gemeenschap - %]],"")</f>
        <v/>
      </c>
      <c r="X91" s="74" t="str">
        <f>IFERROR(TabelScoresKwadranten[[#This Row],[5-JAAR-AMBITIE
specialisme - %]]+TabelScoresKwadranten[[#This Row],[5-JAAR-AMBITIE
individueel maatwerk - %]]+TabelScoresKwadranten[[#This Row],[5-JAAR-AMBITIE
professionalisering - %]]+TabelScoresKwadranten[[#This Row],[5-JAAR-AMBITIE
(leer)gemeenschap - %]],"")</f>
        <v/>
      </c>
    </row>
    <row r="92" spans="1:24">
      <c r="A92" s="80">
        <v>91</v>
      </c>
      <c r="B92" s="152"/>
      <c r="C92" s="80"/>
      <c r="D92" s="112"/>
      <c r="E92" s="79"/>
      <c r="F92" s="114"/>
      <c r="G92" s="79"/>
      <c r="H92" s="116"/>
      <c r="I92" s="79"/>
      <c r="J92" s="118"/>
      <c r="K92" s="81"/>
      <c r="L92" s="120"/>
      <c r="M92" s="120"/>
      <c r="N92" s="119"/>
      <c r="O92" s="74" t="str">
        <f>IFERROR((TabelScoresKwadranten[[#This Row],[NU
specialisme ]]/(TabelScoresKwadranten[[#This Row],[NU
specialisme ]]+TabelScoresKwadranten[[#This Row],[NU
individueel maatwerk]]+TabelScoresKwadranten[[#This Row],[NU
professionalisering]]+TabelScoresKwadranten[[#This Row],[NU
(leer)gemeenschap]]))*100,"")</f>
        <v/>
      </c>
      <c r="P92"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2" s="74" t="str">
        <f>IFERROR((TabelScoresKwadranten[[#This Row],[NU
individueel maatwerk]]/(TabelScoresKwadranten[[#This Row],[NU
specialisme ]]+TabelScoresKwadranten[[#This Row],[NU
individueel maatwerk]]+TabelScoresKwadranten[[#This Row],[NU
professionalisering]]+TabelScoresKwadranten[[#This Row],[NU
(leer)gemeenschap]]))*100,"")</f>
        <v/>
      </c>
      <c r="R92"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2" s="74" t="str">
        <f>IFERROR((TabelScoresKwadranten[[#This Row],[NU
professionalisering]]/(TabelScoresKwadranten[[#This Row],[NU
specialisme ]]+TabelScoresKwadranten[[#This Row],[NU
individueel maatwerk]]+TabelScoresKwadranten[[#This Row],[NU
professionalisering]]+TabelScoresKwadranten[[#This Row],[NU
(leer)gemeenschap]]))*100,"")</f>
        <v/>
      </c>
      <c r="T92"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2" s="74" t="str">
        <f>IFERROR((TabelScoresKwadranten[[#This Row],[NU
(leer)gemeenschap]]/(TabelScoresKwadranten[[#This Row],[NU
specialisme ]]+TabelScoresKwadranten[[#This Row],[NU
individueel maatwerk]]+TabelScoresKwadranten[[#This Row],[NU
professionalisering]]+TabelScoresKwadranten[[#This Row],[NU
(leer)gemeenschap]]))*100,"")</f>
        <v/>
      </c>
      <c r="V92"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2" s="74" t="str">
        <f>IFERROR(TabelScoresKwadranten[[#This Row],[NU
specialisme - %]]+TabelScoresKwadranten[[#This Row],[NU
individueel maatwerk - %]]+TabelScoresKwadranten[[#This Row],[NU
professionalisering - %]]+TabelScoresKwadranten[[#This Row],[NU
(leer)gemeenschap - %]],"")</f>
        <v/>
      </c>
      <c r="X92" s="74" t="str">
        <f>IFERROR(TabelScoresKwadranten[[#This Row],[5-JAAR-AMBITIE
specialisme - %]]+TabelScoresKwadranten[[#This Row],[5-JAAR-AMBITIE
individueel maatwerk - %]]+TabelScoresKwadranten[[#This Row],[5-JAAR-AMBITIE
professionalisering - %]]+TabelScoresKwadranten[[#This Row],[5-JAAR-AMBITIE
(leer)gemeenschap - %]],"")</f>
        <v/>
      </c>
    </row>
    <row r="93" spans="1:24">
      <c r="A93" s="80">
        <v>92</v>
      </c>
      <c r="B93" s="152"/>
      <c r="C93" s="80"/>
      <c r="D93" s="112"/>
      <c r="E93" s="79"/>
      <c r="F93" s="114"/>
      <c r="G93" s="79"/>
      <c r="H93" s="116"/>
      <c r="I93" s="79"/>
      <c r="J93" s="118"/>
      <c r="K93" s="81"/>
      <c r="L93" s="120"/>
      <c r="M93" s="120"/>
      <c r="N93" s="119"/>
      <c r="O93" s="74" t="str">
        <f>IFERROR((TabelScoresKwadranten[[#This Row],[NU
specialisme ]]/(TabelScoresKwadranten[[#This Row],[NU
specialisme ]]+TabelScoresKwadranten[[#This Row],[NU
individueel maatwerk]]+TabelScoresKwadranten[[#This Row],[NU
professionalisering]]+TabelScoresKwadranten[[#This Row],[NU
(leer)gemeenschap]]))*100,"")</f>
        <v/>
      </c>
      <c r="P93"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3" s="74" t="str">
        <f>IFERROR((TabelScoresKwadranten[[#This Row],[NU
individueel maatwerk]]/(TabelScoresKwadranten[[#This Row],[NU
specialisme ]]+TabelScoresKwadranten[[#This Row],[NU
individueel maatwerk]]+TabelScoresKwadranten[[#This Row],[NU
professionalisering]]+TabelScoresKwadranten[[#This Row],[NU
(leer)gemeenschap]]))*100,"")</f>
        <v/>
      </c>
      <c r="R93"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3" s="74" t="str">
        <f>IFERROR((TabelScoresKwadranten[[#This Row],[NU
professionalisering]]/(TabelScoresKwadranten[[#This Row],[NU
specialisme ]]+TabelScoresKwadranten[[#This Row],[NU
individueel maatwerk]]+TabelScoresKwadranten[[#This Row],[NU
professionalisering]]+TabelScoresKwadranten[[#This Row],[NU
(leer)gemeenschap]]))*100,"")</f>
        <v/>
      </c>
      <c r="T93"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3" s="74" t="str">
        <f>IFERROR((TabelScoresKwadranten[[#This Row],[NU
(leer)gemeenschap]]/(TabelScoresKwadranten[[#This Row],[NU
specialisme ]]+TabelScoresKwadranten[[#This Row],[NU
individueel maatwerk]]+TabelScoresKwadranten[[#This Row],[NU
professionalisering]]+TabelScoresKwadranten[[#This Row],[NU
(leer)gemeenschap]]))*100,"")</f>
        <v/>
      </c>
      <c r="V93"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3" s="74" t="str">
        <f>IFERROR(TabelScoresKwadranten[[#This Row],[NU
specialisme - %]]+TabelScoresKwadranten[[#This Row],[NU
individueel maatwerk - %]]+TabelScoresKwadranten[[#This Row],[NU
professionalisering - %]]+TabelScoresKwadranten[[#This Row],[NU
(leer)gemeenschap - %]],"")</f>
        <v/>
      </c>
      <c r="X93" s="74" t="str">
        <f>IFERROR(TabelScoresKwadranten[[#This Row],[5-JAAR-AMBITIE
specialisme - %]]+TabelScoresKwadranten[[#This Row],[5-JAAR-AMBITIE
individueel maatwerk - %]]+TabelScoresKwadranten[[#This Row],[5-JAAR-AMBITIE
professionalisering - %]]+TabelScoresKwadranten[[#This Row],[5-JAAR-AMBITIE
(leer)gemeenschap - %]],"")</f>
        <v/>
      </c>
    </row>
    <row r="94" spans="1:24">
      <c r="A94" s="80">
        <v>93</v>
      </c>
      <c r="B94" s="152"/>
      <c r="C94" s="80"/>
      <c r="D94" s="112"/>
      <c r="E94" s="79"/>
      <c r="F94" s="114"/>
      <c r="G94" s="79"/>
      <c r="H94" s="116"/>
      <c r="I94" s="79"/>
      <c r="J94" s="118"/>
      <c r="K94" s="81"/>
      <c r="L94" s="120"/>
      <c r="M94" s="120"/>
      <c r="N94" s="119"/>
      <c r="O94" s="74" t="str">
        <f>IFERROR((TabelScoresKwadranten[[#This Row],[NU
specialisme ]]/(TabelScoresKwadranten[[#This Row],[NU
specialisme ]]+TabelScoresKwadranten[[#This Row],[NU
individueel maatwerk]]+TabelScoresKwadranten[[#This Row],[NU
professionalisering]]+TabelScoresKwadranten[[#This Row],[NU
(leer)gemeenschap]]))*100,"")</f>
        <v/>
      </c>
      <c r="P94"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4" s="74" t="str">
        <f>IFERROR((TabelScoresKwadranten[[#This Row],[NU
individueel maatwerk]]/(TabelScoresKwadranten[[#This Row],[NU
specialisme ]]+TabelScoresKwadranten[[#This Row],[NU
individueel maatwerk]]+TabelScoresKwadranten[[#This Row],[NU
professionalisering]]+TabelScoresKwadranten[[#This Row],[NU
(leer)gemeenschap]]))*100,"")</f>
        <v/>
      </c>
      <c r="R94"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4" s="74" t="str">
        <f>IFERROR((TabelScoresKwadranten[[#This Row],[NU
professionalisering]]/(TabelScoresKwadranten[[#This Row],[NU
specialisme ]]+TabelScoresKwadranten[[#This Row],[NU
individueel maatwerk]]+TabelScoresKwadranten[[#This Row],[NU
professionalisering]]+TabelScoresKwadranten[[#This Row],[NU
(leer)gemeenschap]]))*100,"")</f>
        <v/>
      </c>
      <c r="T94"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4" s="74" t="str">
        <f>IFERROR((TabelScoresKwadranten[[#This Row],[NU
(leer)gemeenschap]]/(TabelScoresKwadranten[[#This Row],[NU
specialisme ]]+TabelScoresKwadranten[[#This Row],[NU
individueel maatwerk]]+TabelScoresKwadranten[[#This Row],[NU
professionalisering]]+TabelScoresKwadranten[[#This Row],[NU
(leer)gemeenschap]]))*100,"")</f>
        <v/>
      </c>
      <c r="V94"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4" s="74" t="str">
        <f>IFERROR(TabelScoresKwadranten[[#This Row],[NU
specialisme - %]]+TabelScoresKwadranten[[#This Row],[NU
individueel maatwerk - %]]+TabelScoresKwadranten[[#This Row],[NU
professionalisering - %]]+TabelScoresKwadranten[[#This Row],[NU
(leer)gemeenschap - %]],"")</f>
        <v/>
      </c>
      <c r="X94" s="74" t="str">
        <f>IFERROR(TabelScoresKwadranten[[#This Row],[5-JAAR-AMBITIE
specialisme - %]]+TabelScoresKwadranten[[#This Row],[5-JAAR-AMBITIE
individueel maatwerk - %]]+TabelScoresKwadranten[[#This Row],[5-JAAR-AMBITIE
professionalisering - %]]+TabelScoresKwadranten[[#This Row],[5-JAAR-AMBITIE
(leer)gemeenschap - %]],"")</f>
        <v/>
      </c>
    </row>
    <row r="95" spans="1:24">
      <c r="A95" s="80">
        <v>94</v>
      </c>
      <c r="B95" s="152"/>
      <c r="C95" s="80"/>
      <c r="D95" s="112"/>
      <c r="E95" s="79"/>
      <c r="F95" s="114"/>
      <c r="G95" s="79"/>
      <c r="H95" s="116"/>
      <c r="I95" s="79"/>
      <c r="J95" s="118"/>
      <c r="K95" s="81"/>
      <c r="L95" s="120"/>
      <c r="M95" s="120"/>
      <c r="N95" s="119"/>
      <c r="O95" s="74" t="str">
        <f>IFERROR((TabelScoresKwadranten[[#This Row],[NU
specialisme ]]/(TabelScoresKwadranten[[#This Row],[NU
specialisme ]]+TabelScoresKwadranten[[#This Row],[NU
individueel maatwerk]]+TabelScoresKwadranten[[#This Row],[NU
professionalisering]]+TabelScoresKwadranten[[#This Row],[NU
(leer)gemeenschap]]))*100,"")</f>
        <v/>
      </c>
      <c r="P95"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5" s="74" t="str">
        <f>IFERROR((TabelScoresKwadranten[[#This Row],[NU
individueel maatwerk]]/(TabelScoresKwadranten[[#This Row],[NU
specialisme ]]+TabelScoresKwadranten[[#This Row],[NU
individueel maatwerk]]+TabelScoresKwadranten[[#This Row],[NU
professionalisering]]+TabelScoresKwadranten[[#This Row],[NU
(leer)gemeenschap]]))*100,"")</f>
        <v/>
      </c>
      <c r="R95"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5" s="74" t="str">
        <f>IFERROR((TabelScoresKwadranten[[#This Row],[NU
professionalisering]]/(TabelScoresKwadranten[[#This Row],[NU
specialisme ]]+TabelScoresKwadranten[[#This Row],[NU
individueel maatwerk]]+TabelScoresKwadranten[[#This Row],[NU
professionalisering]]+TabelScoresKwadranten[[#This Row],[NU
(leer)gemeenschap]]))*100,"")</f>
        <v/>
      </c>
      <c r="T95"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5" s="74" t="str">
        <f>IFERROR((TabelScoresKwadranten[[#This Row],[NU
(leer)gemeenschap]]/(TabelScoresKwadranten[[#This Row],[NU
specialisme ]]+TabelScoresKwadranten[[#This Row],[NU
individueel maatwerk]]+TabelScoresKwadranten[[#This Row],[NU
professionalisering]]+TabelScoresKwadranten[[#This Row],[NU
(leer)gemeenschap]]))*100,"")</f>
        <v/>
      </c>
      <c r="V95"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5" s="74" t="str">
        <f>IFERROR(TabelScoresKwadranten[[#This Row],[NU
specialisme - %]]+TabelScoresKwadranten[[#This Row],[NU
individueel maatwerk - %]]+TabelScoresKwadranten[[#This Row],[NU
professionalisering - %]]+TabelScoresKwadranten[[#This Row],[NU
(leer)gemeenschap - %]],"")</f>
        <v/>
      </c>
      <c r="X95" s="74" t="str">
        <f>IFERROR(TabelScoresKwadranten[[#This Row],[5-JAAR-AMBITIE
specialisme - %]]+TabelScoresKwadranten[[#This Row],[5-JAAR-AMBITIE
individueel maatwerk - %]]+TabelScoresKwadranten[[#This Row],[5-JAAR-AMBITIE
professionalisering - %]]+TabelScoresKwadranten[[#This Row],[5-JAAR-AMBITIE
(leer)gemeenschap - %]],"")</f>
        <v/>
      </c>
    </row>
    <row r="96" spans="1:24">
      <c r="A96" s="80">
        <v>95</v>
      </c>
      <c r="B96" s="152"/>
      <c r="C96" s="80"/>
      <c r="D96" s="112"/>
      <c r="E96" s="79"/>
      <c r="F96" s="114"/>
      <c r="G96" s="79"/>
      <c r="H96" s="116"/>
      <c r="I96" s="79"/>
      <c r="J96" s="118"/>
      <c r="K96" s="81"/>
      <c r="L96" s="120"/>
      <c r="M96" s="120"/>
      <c r="N96" s="119"/>
      <c r="O96" s="74" t="str">
        <f>IFERROR((TabelScoresKwadranten[[#This Row],[NU
specialisme ]]/(TabelScoresKwadranten[[#This Row],[NU
specialisme ]]+TabelScoresKwadranten[[#This Row],[NU
individueel maatwerk]]+TabelScoresKwadranten[[#This Row],[NU
professionalisering]]+TabelScoresKwadranten[[#This Row],[NU
(leer)gemeenschap]]))*100,"")</f>
        <v/>
      </c>
      <c r="P96"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6" s="74" t="str">
        <f>IFERROR((TabelScoresKwadranten[[#This Row],[NU
individueel maatwerk]]/(TabelScoresKwadranten[[#This Row],[NU
specialisme ]]+TabelScoresKwadranten[[#This Row],[NU
individueel maatwerk]]+TabelScoresKwadranten[[#This Row],[NU
professionalisering]]+TabelScoresKwadranten[[#This Row],[NU
(leer)gemeenschap]]))*100,"")</f>
        <v/>
      </c>
      <c r="R96"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6" s="74" t="str">
        <f>IFERROR((TabelScoresKwadranten[[#This Row],[NU
professionalisering]]/(TabelScoresKwadranten[[#This Row],[NU
specialisme ]]+TabelScoresKwadranten[[#This Row],[NU
individueel maatwerk]]+TabelScoresKwadranten[[#This Row],[NU
professionalisering]]+TabelScoresKwadranten[[#This Row],[NU
(leer)gemeenschap]]))*100,"")</f>
        <v/>
      </c>
      <c r="T96"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6" s="74" t="str">
        <f>IFERROR((TabelScoresKwadranten[[#This Row],[NU
(leer)gemeenschap]]/(TabelScoresKwadranten[[#This Row],[NU
specialisme ]]+TabelScoresKwadranten[[#This Row],[NU
individueel maatwerk]]+TabelScoresKwadranten[[#This Row],[NU
professionalisering]]+TabelScoresKwadranten[[#This Row],[NU
(leer)gemeenschap]]))*100,"")</f>
        <v/>
      </c>
      <c r="V96"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6" s="74" t="str">
        <f>IFERROR(TabelScoresKwadranten[[#This Row],[NU
specialisme - %]]+TabelScoresKwadranten[[#This Row],[NU
individueel maatwerk - %]]+TabelScoresKwadranten[[#This Row],[NU
professionalisering - %]]+TabelScoresKwadranten[[#This Row],[NU
(leer)gemeenschap - %]],"")</f>
        <v/>
      </c>
      <c r="X96" s="74" t="str">
        <f>IFERROR(TabelScoresKwadranten[[#This Row],[5-JAAR-AMBITIE
specialisme - %]]+TabelScoresKwadranten[[#This Row],[5-JAAR-AMBITIE
individueel maatwerk - %]]+TabelScoresKwadranten[[#This Row],[5-JAAR-AMBITIE
professionalisering - %]]+TabelScoresKwadranten[[#This Row],[5-JAAR-AMBITIE
(leer)gemeenschap - %]],"")</f>
        <v/>
      </c>
    </row>
    <row r="97" spans="1:24">
      <c r="A97" s="80">
        <v>96</v>
      </c>
      <c r="B97" s="152"/>
      <c r="C97" s="80"/>
      <c r="D97" s="112"/>
      <c r="E97" s="79"/>
      <c r="F97" s="114"/>
      <c r="G97" s="79"/>
      <c r="H97" s="116"/>
      <c r="I97" s="79"/>
      <c r="J97" s="118"/>
      <c r="K97" s="81"/>
      <c r="L97" s="120"/>
      <c r="M97" s="120"/>
      <c r="N97" s="119"/>
      <c r="O97" s="74" t="str">
        <f>IFERROR((TabelScoresKwadranten[[#This Row],[NU
specialisme ]]/(TabelScoresKwadranten[[#This Row],[NU
specialisme ]]+TabelScoresKwadranten[[#This Row],[NU
individueel maatwerk]]+TabelScoresKwadranten[[#This Row],[NU
professionalisering]]+TabelScoresKwadranten[[#This Row],[NU
(leer)gemeenschap]]))*100,"")</f>
        <v/>
      </c>
      <c r="P97"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7" s="74" t="str">
        <f>IFERROR((TabelScoresKwadranten[[#This Row],[NU
individueel maatwerk]]/(TabelScoresKwadranten[[#This Row],[NU
specialisme ]]+TabelScoresKwadranten[[#This Row],[NU
individueel maatwerk]]+TabelScoresKwadranten[[#This Row],[NU
professionalisering]]+TabelScoresKwadranten[[#This Row],[NU
(leer)gemeenschap]]))*100,"")</f>
        <v/>
      </c>
      <c r="R97"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7" s="74" t="str">
        <f>IFERROR((TabelScoresKwadranten[[#This Row],[NU
professionalisering]]/(TabelScoresKwadranten[[#This Row],[NU
specialisme ]]+TabelScoresKwadranten[[#This Row],[NU
individueel maatwerk]]+TabelScoresKwadranten[[#This Row],[NU
professionalisering]]+TabelScoresKwadranten[[#This Row],[NU
(leer)gemeenschap]]))*100,"")</f>
        <v/>
      </c>
      <c r="T97"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7" s="74" t="str">
        <f>IFERROR((TabelScoresKwadranten[[#This Row],[NU
(leer)gemeenschap]]/(TabelScoresKwadranten[[#This Row],[NU
specialisme ]]+TabelScoresKwadranten[[#This Row],[NU
individueel maatwerk]]+TabelScoresKwadranten[[#This Row],[NU
professionalisering]]+TabelScoresKwadranten[[#This Row],[NU
(leer)gemeenschap]]))*100,"")</f>
        <v/>
      </c>
      <c r="V97"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7" s="74" t="str">
        <f>IFERROR(TabelScoresKwadranten[[#This Row],[NU
specialisme - %]]+TabelScoresKwadranten[[#This Row],[NU
individueel maatwerk - %]]+TabelScoresKwadranten[[#This Row],[NU
professionalisering - %]]+TabelScoresKwadranten[[#This Row],[NU
(leer)gemeenschap - %]],"")</f>
        <v/>
      </c>
      <c r="X97" s="74" t="str">
        <f>IFERROR(TabelScoresKwadranten[[#This Row],[5-JAAR-AMBITIE
specialisme - %]]+TabelScoresKwadranten[[#This Row],[5-JAAR-AMBITIE
individueel maatwerk - %]]+TabelScoresKwadranten[[#This Row],[5-JAAR-AMBITIE
professionalisering - %]]+TabelScoresKwadranten[[#This Row],[5-JAAR-AMBITIE
(leer)gemeenschap - %]],"")</f>
        <v/>
      </c>
    </row>
    <row r="98" spans="1:24">
      <c r="A98" s="80">
        <v>97</v>
      </c>
      <c r="B98" s="152"/>
      <c r="C98" s="80"/>
      <c r="D98" s="112"/>
      <c r="E98" s="79"/>
      <c r="F98" s="114"/>
      <c r="G98" s="79"/>
      <c r="H98" s="116"/>
      <c r="I98" s="79"/>
      <c r="J98" s="118"/>
      <c r="K98" s="81"/>
      <c r="L98" s="120"/>
      <c r="M98" s="120"/>
      <c r="N98" s="119"/>
      <c r="O98" s="74" t="str">
        <f>IFERROR((TabelScoresKwadranten[[#This Row],[NU
specialisme ]]/(TabelScoresKwadranten[[#This Row],[NU
specialisme ]]+TabelScoresKwadranten[[#This Row],[NU
individueel maatwerk]]+TabelScoresKwadranten[[#This Row],[NU
professionalisering]]+TabelScoresKwadranten[[#This Row],[NU
(leer)gemeenschap]]))*100,"")</f>
        <v/>
      </c>
      <c r="P98"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8" s="74" t="str">
        <f>IFERROR((TabelScoresKwadranten[[#This Row],[NU
individueel maatwerk]]/(TabelScoresKwadranten[[#This Row],[NU
specialisme ]]+TabelScoresKwadranten[[#This Row],[NU
individueel maatwerk]]+TabelScoresKwadranten[[#This Row],[NU
professionalisering]]+TabelScoresKwadranten[[#This Row],[NU
(leer)gemeenschap]]))*100,"")</f>
        <v/>
      </c>
      <c r="R98"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8" s="74" t="str">
        <f>IFERROR((TabelScoresKwadranten[[#This Row],[NU
professionalisering]]/(TabelScoresKwadranten[[#This Row],[NU
specialisme ]]+TabelScoresKwadranten[[#This Row],[NU
individueel maatwerk]]+TabelScoresKwadranten[[#This Row],[NU
professionalisering]]+TabelScoresKwadranten[[#This Row],[NU
(leer)gemeenschap]]))*100,"")</f>
        <v/>
      </c>
      <c r="T98"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8" s="74" t="str">
        <f>IFERROR((TabelScoresKwadranten[[#This Row],[NU
(leer)gemeenschap]]/(TabelScoresKwadranten[[#This Row],[NU
specialisme ]]+TabelScoresKwadranten[[#This Row],[NU
individueel maatwerk]]+TabelScoresKwadranten[[#This Row],[NU
professionalisering]]+TabelScoresKwadranten[[#This Row],[NU
(leer)gemeenschap]]))*100,"")</f>
        <v/>
      </c>
      <c r="V98"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8" s="74" t="str">
        <f>IFERROR(TabelScoresKwadranten[[#This Row],[NU
specialisme - %]]+TabelScoresKwadranten[[#This Row],[NU
individueel maatwerk - %]]+TabelScoresKwadranten[[#This Row],[NU
professionalisering - %]]+TabelScoresKwadranten[[#This Row],[NU
(leer)gemeenschap - %]],"")</f>
        <v/>
      </c>
      <c r="X98" s="74" t="str">
        <f>IFERROR(TabelScoresKwadranten[[#This Row],[5-JAAR-AMBITIE
specialisme - %]]+TabelScoresKwadranten[[#This Row],[5-JAAR-AMBITIE
individueel maatwerk - %]]+TabelScoresKwadranten[[#This Row],[5-JAAR-AMBITIE
professionalisering - %]]+TabelScoresKwadranten[[#This Row],[5-JAAR-AMBITIE
(leer)gemeenschap - %]],"")</f>
        <v/>
      </c>
    </row>
    <row r="99" spans="1:24">
      <c r="A99" s="80">
        <v>98</v>
      </c>
      <c r="B99" s="152"/>
      <c r="C99" s="80"/>
      <c r="D99" s="112"/>
      <c r="E99" s="79"/>
      <c r="F99" s="114"/>
      <c r="G99" s="79"/>
      <c r="H99" s="116"/>
      <c r="I99" s="79"/>
      <c r="J99" s="118"/>
      <c r="K99" s="81"/>
      <c r="L99" s="120"/>
      <c r="M99" s="120"/>
      <c r="N99" s="119"/>
      <c r="O99" s="74" t="str">
        <f>IFERROR((TabelScoresKwadranten[[#This Row],[NU
specialisme ]]/(TabelScoresKwadranten[[#This Row],[NU
specialisme ]]+TabelScoresKwadranten[[#This Row],[NU
individueel maatwerk]]+TabelScoresKwadranten[[#This Row],[NU
professionalisering]]+TabelScoresKwadranten[[#This Row],[NU
(leer)gemeenschap]]))*100,"")</f>
        <v/>
      </c>
      <c r="P99"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99" s="74" t="str">
        <f>IFERROR((TabelScoresKwadranten[[#This Row],[NU
individueel maatwerk]]/(TabelScoresKwadranten[[#This Row],[NU
specialisme ]]+TabelScoresKwadranten[[#This Row],[NU
individueel maatwerk]]+TabelScoresKwadranten[[#This Row],[NU
professionalisering]]+TabelScoresKwadranten[[#This Row],[NU
(leer)gemeenschap]]))*100,"")</f>
        <v/>
      </c>
      <c r="R99"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99" s="74" t="str">
        <f>IFERROR((TabelScoresKwadranten[[#This Row],[NU
professionalisering]]/(TabelScoresKwadranten[[#This Row],[NU
specialisme ]]+TabelScoresKwadranten[[#This Row],[NU
individueel maatwerk]]+TabelScoresKwadranten[[#This Row],[NU
professionalisering]]+TabelScoresKwadranten[[#This Row],[NU
(leer)gemeenschap]]))*100,"")</f>
        <v/>
      </c>
      <c r="T99"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99" s="74" t="str">
        <f>IFERROR((TabelScoresKwadranten[[#This Row],[NU
(leer)gemeenschap]]/(TabelScoresKwadranten[[#This Row],[NU
specialisme ]]+TabelScoresKwadranten[[#This Row],[NU
individueel maatwerk]]+TabelScoresKwadranten[[#This Row],[NU
professionalisering]]+TabelScoresKwadranten[[#This Row],[NU
(leer)gemeenschap]]))*100,"")</f>
        <v/>
      </c>
      <c r="V99"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99" s="74" t="str">
        <f>IFERROR(TabelScoresKwadranten[[#This Row],[NU
specialisme - %]]+TabelScoresKwadranten[[#This Row],[NU
individueel maatwerk - %]]+TabelScoresKwadranten[[#This Row],[NU
professionalisering - %]]+TabelScoresKwadranten[[#This Row],[NU
(leer)gemeenschap - %]],"")</f>
        <v/>
      </c>
      <c r="X99" s="74" t="str">
        <f>IFERROR(TabelScoresKwadranten[[#This Row],[5-JAAR-AMBITIE
specialisme - %]]+TabelScoresKwadranten[[#This Row],[5-JAAR-AMBITIE
individueel maatwerk - %]]+TabelScoresKwadranten[[#This Row],[5-JAAR-AMBITIE
professionalisering - %]]+TabelScoresKwadranten[[#This Row],[5-JAAR-AMBITIE
(leer)gemeenschap - %]],"")</f>
        <v/>
      </c>
    </row>
    <row r="100" spans="1:24">
      <c r="A100" s="80">
        <v>99</v>
      </c>
      <c r="B100" s="152"/>
      <c r="C100" s="80"/>
      <c r="D100" s="112"/>
      <c r="E100" s="79"/>
      <c r="F100" s="114"/>
      <c r="G100" s="79"/>
      <c r="H100" s="116"/>
      <c r="I100" s="79"/>
      <c r="J100" s="118"/>
      <c r="K100" s="81"/>
      <c r="L100" s="120"/>
      <c r="M100" s="120"/>
      <c r="N100" s="119"/>
      <c r="O100" s="74" t="str">
        <f>IFERROR((TabelScoresKwadranten[[#This Row],[NU
specialisme ]]/(TabelScoresKwadranten[[#This Row],[NU
specialisme ]]+TabelScoresKwadranten[[#This Row],[NU
individueel maatwerk]]+TabelScoresKwadranten[[#This Row],[NU
professionalisering]]+TabelScoresKwadranten[[#This Row],[NU
(leer)gemeenschap]]))*100,"")</f>
        <v/>
      </c>
      <c r="P100"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00" s="74" t="str">
        <f>IFERROR((TabelScoresKwadranten[[#This Row],[NU
individueel maatwerk]]/(TabelScoresKwadranten[[#This Row],[NU
specialisme ]]+TabelScoresKwadranten[[#This Row],[NU
individueel maatwerk]]+TabelScoresKwadranten[[#This Row],[NU
professionalisering]]+TabelScoresKwadranten[[#This Row],[NU
(leer)gemeenschap]]))*100,"")</f>
        <v/>
      </c>
      <c r="R100"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00" s="74" t="str">
        <f>IFERROR((TabelScoresKwadranten[[#This Row],[NU
professionalisering]]/(TabelScoresKwadranten[[#This Row],[NU
specialisme ]]+TabelScoresKwadranten[[#This Row],[NU
individueel maatwerk]]+TabelScoresKwadranten[[#This Row],[NU
professionalisering]]+TabelScoresKwadranten[[#This Row],[NU
(leer)gemeenschap]]))*100,"")</f>
        <v/>
      </c>
      <c r="T100"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00" s="74" t="str">
        <f>IFERROR((TabelScoresKwadranten[[#This Row],[NU
(leer)gemeenschap]]/(TabelScoresKwadranten[[#This Row],[NU
specialisme ]]+TabelScoresKwadranten[[#This Row],[NU
individueel maatwerk]]+TabelScoresKwadranten[[#This Row],[NU
professionalisering]]+TabelScoresKwadranten[[#This Row],[NU
(leer)gemeenschap]]))*100,"")</f>
        <v/>
      </c>
      <c r="V100"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00" s="74" t="str">
        <f>IFERROR(TabelScoresKwadranten[[#This Row],[NU
specialisme - %]]+TabelScoresKwadranten[[#This Row],[NU
individueel maatwerk - %]]+TabelScoresKwadranten[[#This Row],[NU
professionalisering - %]]+TabelScoresKwadranten[[#This Row],[NU
(leer)gemeenschap - %]],"")</f>
        <v/>
      </c>
      <c r="X100" s="74" t="str">
        <f>IFERROR(TabelScoresKwadranten[[#This Row],[5-JAAR-AMBITIE
specialisme - %]]+TabelScoresKwadranten[[#This Row],[5-JAAR-AMBITIE
individueel maatwerk - %]]+TabelScoresKwadranten[[#This Row],[5-JAAR-AMBITIE
professionalisering - %]]+TabelScoresKwadranten[[#This Row],[5-JAAR-AMBITIE
(leer)gemeenschap - %]],"")</f>
        <v/>
      </c>
    </row>
    <row r="101" spans="1:24">
      <c r="A101" s="80">
        <v>100</v>
      </c>
      <c r="B101" s="152"/>
      <c r="C101" s="80"/>
      <c r="D101" s="112"/>
      <c r="E101" s="79"/>
      <c r="F101" s="114"/>
      <c r="G101" s="79"/>
      <c r="H101" s="116"/>
      <c r="I101" s="79"/>
      <c r="J101" s="118"/>
      <c r="K101" s="81"/>
      <c r="L101" s="120"/>
      <c r="M101" s="120"/>
      <c r="N101" s="119"/>
      <c r="O101" s="74" t="str">
        <f>IFERROR((TabelScoresKwadranten[[#This Row],[NU
specialisme ]]/(TabelScoresKwadranten[[#This Row],[NU
specialisme ]]+TabelScoresKwadranten[[#This Row],[NU
individueel maatwerk]]+TabelScoresKwadranten[[#This Row],[NU
professionalisering]]+TabelScoresKwadranten[[#This Row],[NU
(leer)gemeenschap]]))*100,"")</f>
        <v/>
      </c>
      <c r="P101" s="74" t="str">
        <f>IFERROR((TabelScoresKwadranten[[#This Row],[5-JAAR-AMBITIE
specialisme ]]/(TabelScoresKwadranten[[#This Row],[5-JAAR-AMBITIE
specialisme ]]+TabelScoresKwadranten[[#This Row],[5-JAAR-AMBITIE
individueel maatwerk]]+TabelScoresKwadranten[[#This Row],[5-JAAR-AMBITIE
professionalisering]]+TabelScoresKwadranten[[#This Row],[5-JAAR-AMBITIE
(leer)gemeenschap]]))*100,"")</f>
        <v/>
      </c>
      <c r="Q101" s="74" t="str">
        <f>IFERROR((TabelScoresKwadranten[[#This Row],[NU
individueel maatwerk]]/(TabelScoresKwadranten[[#This Row],[NU
specialisme ]]+TabelScoresKwadranten[[#This Row],[NU
individueel maatwerk]]+TabelScoresKwadranten[[#This Row],[NU
professionalisering]]+TabelScoresKwadranten[[#This Row],[NU
(leer)gemeenschap]]))*100,"")</f>
        <v/>
      </c>
      <c r="R101" s="74" t="str">
        <f>IFERROR((TabelScoresKwadranten[[#This Row],[5-JAAR-AMBITIE
individueel maatwerk]]/(TabelScoresKwadranten[[#This Row],[5-JAAR-AMBITIE
specialisme ]]+TabelScoresKwadranten[[#This Row],[5-JAAR-AMBITIE
individueel maatwerk]]+TabelScoresKwadranten[[#This Row],[5-JAAR-AMBITIE
professionalisering]]+TabelScoresKwadranten[[#This Row],[5-JAAR-AMBITIE
(leer)gemeenschap]]))*100,"")</f>
        <v/>
      </c>
      <c r="S101" s="74" t="str">
        <f>IFERROR((TabelScoresKwadranten[[#This Row],[NU
professionalisering]]/(TabelScoresKwadranten[[#This Row],[NU
specialisme ]]+TabelScoresKwadranten[[#This Row],[NU
individueel maatwerk]]+TabelScoresKwadranten[[#This Row],[NU
professionalisering]]+TabelScoresKwadranten[[#This Row],[NU
(leer)gemeenschap]]))*100,"")</f>
        <v/>
      </c>
      <c r="T101" s="74" t="str">
        <f>IFERROR((TabelScoresKwadranten[[#This Row],[5-JAAR-AMBITIE
professionalisering]]/(TabelScoresKwadranten[[#This Row],[5-JAAR-AMBITIE
specialisme ]]+TabelScoresKwadranten[[#This Row],[5-JAAR-AMBITIE
individueel maatwerk]]+TabelScoresKwadranten[[#This Row],[5-JAAR-AMBITIE
professionalisering]]+TabelScoresKwadranten[[#This Row],[5-JAAR-AMBITIE
(leer)gemeenschap]]))*100,"")</f>
        <v/>
      </c>
      <c r="U101" s="74" t="str">
        <f>IFERROR((TabelScoresKwadranten[[#This Row],[NU
(leer)gemeenschap]]/(TabelScoresKwadranten[[#This Row],[NU
specialisme ]]+TabelScoresKwadranten[[#This Row],[NU
individueel maatwerk]]+TabelScoresKwadranten[[#This Row],[NU
professionalisering]]+TabelScoresKwadranten[[#This Row],[NU
(leer)gemeenschap]]))*100,"")</f>
        <v/>
      </c>
      <c r="V101" s="74" t="str">
        <f>IFERROR((TabelScoresKwadranten[[#This Row],[5-JAAR-AMBITIE
(leer)gemeenschap]]/(TabelScoresKwadranten[[#This Row],[5-JAAR-AMBITIE
specialisme ]]+TabelScoresKwadranten[[#This Row],[5-JAAR-AMBITIE
individueel maatwerk]]+TabelScoresKwadranten[[#This Row],[5-JAAR-AMBITIE
professionalisering]]+TabelScoresKwadranten[[#This Row],[5-JAAR-AMBITIE
(leer)gemeenschap]]))*100,"")</f>
        <v/>
      </c>
      <c r="W101" s="74" t="str">
        <f>IFERROR(TabelScoresKwadranten[[#This Row],[NU
specialisme - %]]+TabelScoresKwadranten[[#This Row],[NU
individueel maatwerk - %]]+TabelScoresKwadranten[[#This Row],[NU
professionalisering - %]]+TabelScoresKwadranten[[#This Row],[NU
(leer)gemeenschap - %]],"")</f>
        <v/>
      </c>
      <c r="X101" s="74" t="str">
        <f>IFERROR(TabelScoresKwadranten[[#This Row],[5-JAAR-AMBITIE
specialisme - %]]+TabelScoresKwadranten[[#This Row],[5-JAAR-AMBITIE
individueel maatwerk - %]]+TabelScoresKwadranten[[#This Row],[5-JAAR-AMBITIE
professionalisering - %]]+TabelScoresKwadranten[[#This Row],[5-JAAR-AMBITIE
(leer)gemeenschap - %]],"")</f>
        <v/>
      </c>
    </row>
  </sheetData>
  <sheetProtection algorithmName="SHA-512" hashValue="P0TG+CdP5Ga7JQ22bq7tTLpdxDD8xdAyZXlvhLqvmeHwLtMtJaUm0/F1Tp4ERwSFG/0BNJbNIg9vNwG/fpH9yA==" saltValue="k0iNhcepHRJna9tf2U38Tg==" spinCount="100000" sheet="1" sort="0" pivotTables="0"/>
  <dataValidations count="2">
    <dataValidation type="list" allowBlank="1" showInputMessage="1" showErrorMessage="1" errorTitle="Let op" error="Hier alleen ja of nee invullen" promptTitle="formulier ingevuld?" prompt="ja, nee" sqref="K2:N101" xr:uid="{F7324926-5D46-4A95-A49E-430625F27C7B}">
      <formula1>"ja,nee"</formula1>
    </dataValidation>
    <dataValidation type="whole" allowBlank="1" showInputMessage="1" showErrorMessage="1" errorTitle="Let op:" error="Je kunt alleen gehele getallen invullen. _x000d__x000a_(tussen de 0 en 200)" sqref="C2:J101" xr:uid="{1D5972C9-FA14-4175-8679-5B821B678E02}">
      <formula1>0</formula1>
      <formula2>200</formula2>
    </dataValidation>
  </dataValidations>
  <pageMargins left="0.7" right="0.7" top="0.75" bottom="0.75" header="0.3" footer="0.3"/>
  <pageSetup paperSize="9"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DA455-E67F-BC40-A8F8-A584A8083CC8}">
  <dimension ref="A1:I583"/>
  <sheetViews>
    <sheetView showGridLines="0" workbookViewId="0">
      <pane xSplit="2" ySplit="1" topLeftCell="C2" activePane="bottomRight" state="frozen"/>
      <selection pane="topRight" activeCell="D43" sqref="D43"/>
      <selection pane="bottomLeft" activeCell="D43" sqref="D43"/>
      <selection pane="bottomRight" activeCell="D2" sqref="D2"/>
    </sheetView>
  </sheetViews>
  <sheetFormatPr baseColWidth="10" defaultColWidth="11" defaultRowHeight="16"/>
  <cols>
    <col min="1" max="1" width="9.5" style="125" customWidth="1"/>
    <col min="2" max="2" width="6.5" customWidth="1"/>
    <col min="3" max="3" width="52.1640625" customWidth="1"/>
    <col min="4" max="7" width="12.83203125" style="14" customWidth="1"/>
  </cols>
  <sheetData>
    <row r="1" spans="1:9" ht="89" customHeight="1">
      <c r="A1" s="139" t="s">
        <v>100</v>
      </c>
      <c r="B1" s="140" t="s">
        <v>101</v>
      </c>
      <c r="C1" s="141" t="s">
        <v>102</v>
      </c>
      <c r="D1" s="15" t="s">
        <v>103</v>
      </c>
      <c r="E1" s="16" t="s">
        <v>69</v>
      </c>
      <c r="F1" s="17" t="s">
        <v>104</v>
      </c>
      <c r="G1" s="18" t="s">
        <v>105</v>
      </c>
    </row>
    <row r="2" spans="1:9" ht="17">
      <c r="A2" s="122">
        <v>1</v>
      </c>
      <c r="B2" s="83" t="e" vm="2">
        <v>#VALUE!</v>
      </c>
      <c r="C2" s="82" t="s">
        <v>106</v>
      </c>
      <c r="D2" s="135"/>
      <c r="E2" s="98"/>
      <c r="F2" s="135"/>
      <c r="G2" s="99"/>
      <c r="I2" s="19"/>
    </row>
    <row r="3" spans="1:9" ht="17">
      <c r="A3" s="123">
        <v>1</v>
      </c>
      <c r="B3" s="85" t="e" vm="3">
        <v>#VALUE!</v>
      </c>
      <c r="C3" s="84" t="s">
        <v>107</v>
      </c>
      <c r="D3" s="136"/>
      <c r="E3" s="100"/>
      <c r="F3" s="136"/>
      <c r="G3" s="101"/>
    </row>
    <row r="4" spans="1:9" ht="17">
      <c r="A4" s="123">
        <v>1</v>
      </c>
      <c r="B4" s="85" t="e" vm="4">
        <v>#VALUE!</v>
      </c>
      <c r="C4" s="84" t="s">
        <v>108</v>
      </c>
      <c r="D4" s="136"/>
      <c r="E4" s="100"/>
      <c r="F4" s="136"/>
      <c r="G4" s="101"/>
    </row>
    <row r="5" spans="1:9" ht="17">
      <c r="A5" s="123">
        <v>1</v>
      </c>
      <c r="B5" s="85" t="e" vm="5">
        <v>#VALUE!</v>
      </c>
      <c r="C5" s="84" t="s">
        <v>109</v>
      </c>
      <c r="D5" s="136"/>
      <c r="E5" s="100"/>
      <c r="F5" s="136"/>
      <c r="G5" s="101"/>
    </row>
    <row r="6" spans="1:9" ht="17">
      <c r="A6" s="123">
        <v>1</v>
      </c>
      <c r="B6" s="85" t="e" vm="6">
        <v>#VALUE!</v>
      </c>
      <c r="C6" s="84" t="s">
        <v>110</v>
      </c>
      <c r="D6" s="136"/>
      <c r="E6" s="100"/>
      <c r="F6" s="136"/>
      <c r="G6" s="101"/>
    </row>
    <row r="7" spans="1:9" ht="17">
      <c r="A7" s="123">
        <v>1</v>
      </c>
      <c r="B7" s="85" t="e" vm="7">
        <v>#VALUE!</v>
      </c>
      <c r="C7" s="84" t="s">
        <v>111</v>
      </c>
      <c r="D7" s="136"/>
      <c r="E7" s="100"/>
      <c r="F7" s="136"/>
      <c r="G7" s="101"/>
    </row>
    <row r="8" spans="1:9" ht="17">
      <c r="A8" s="124">
        <v>2</v>
      </c>
      <c r="B8" s="87" t="e" vm="2">
        <v>#VALUE!</v>
      </c>
      <c r="C8" s="86" t="s">
        <v>106</v>
      </c>
      <c r="D8" s="137"/>
      <c r="E8" s="102"/>
      <c r="F8" s="137"/>
      <c r="G8" s="103"/>
    </row>
    <row r="9" spans="1:9" ht="17">
      <c r="A9" s="124">
        <v>2</v>
      </c>
      <c r="B9" s="87" t="e" vm="3">
        <v>#VALUE!</v>
      </c>
      <c r="C9" s="86" t="s">
        <v>107</v>
      </c>
      <c r="D9" s="137"/>
      <c r="E9" s="102"/>
      <c r="F9" s="137"/>
      <c r="G9" s="103"/>
    </row>
    <row r="10" spans="1:9" ht="17">
      <c r="A10" s="124">
        <v>2</v>
      </c>
      <c r="B10" s="87" t="e" vm="4">
        <v>#VALUE!</v>
      </c>
      <c r="C10" s="86" t="s">
        <v>108</v>
      </c>
      <c r="D10" s="137"/>
      <c r="E10" s="102"/>
      <c r="F10" s="137"/>
      <c r="G10" s="103"/>
    </row>
    <row r="11" spans="1:9" ht="17">
      <c r="A11" s="124">
        <v>2</v>
      </c>
      <c r="B11" s="87" t="e" vm="5">
        <v>#VALUE!</v>
      </c>
      <c r="C11" s="86" t="s">
        <v>109</v>
      </c>
      <c r="D11" s="137"/>
      <c r="E11" s="102"/>
      <c r="F11" s="137"/>
      <c r="G11" s="103"/>
    </row>
    <row r="12" spans="1:9" ht="17">
      <c r="A12" s="124">
        <v>2</v>
      </c>
      <c r="B12" s="87" t="e" vm="6">
        <v>#VALUE!</v>
      </c>
      <c r="C12" s="86" t="s">
        <v>110</v>
      </c>
      <c r="D12" s="137"/>
      <c r="E12" s="102"/>
      <c r="F12" s="137"/>
      <c r="G12" s="103"/>
    </row>
    <row r="13" spans="1:9" ht="17">
      <c r="A13" s="124">
        <v>2</v>
      </c>
      <c r="B13" s="87" t="e" vm="7">
        <v>#VALUE!</v>
      </c>
      <c r="C13" s="86" t="s">
        <v>111</v>
      </c>
      <c r="D13" s="137"/>
      <c r="E13" s="102"/>
      <c r="F13" s="137"/>
      <c r="G13" s="103"/>
    </row>
    <row r="14" spans="1:9" ht="17">
      <c r="A14" s="123">
        <v>3</v>
      </c>
      <c r="B14" s="85" t="e" vm="2">
        <v>#VALUE!</v>
      </c>
      <c r="C14" s="84" t="s">
        <v>106</v>
      </c>
      <c r="D14" s="136"/>
      <c r="E14" s="100"/>
      <c r="F14" s="136"/>
      <c r="G14" s="101"/>
    </row>
    <row r="15" spans="1:9" ht="17">
      <c r="A15" s="123">
        <v>3</v>
      </c>
      <c r="B15" s="85" t="e" vm="3">
        <v>#VALUE!</v>
      </c>
      <c r="C15" s="84" t="s">
        <v>107</v>
      </c>
      <c r="D15" s="136"/>
      <c r="E15" s="100"/>
      <c r="F15" s="136"/>
      <c r="G15" s="101"/>
    </row>
    <row r="16" spans="1:9" ht="17">
      <c r="A16" s="123">
        <v>3</v>
      </c>
      <c r="B16" s="85" t="e" vm="4">
        <v>#VALUE!</v>
      </c>
      <c r="C16" s="84" t="s">
        <v>108</v>
      </c>
      <c r="D16" s="136"/>
      <c r="E16" s="100"/>
      <c r="F16" s="136"/>
      <c r="G16" s="101"/>
    </row>
    <row r="17" spans="1:7" ht="17">
      <c r="A17" s="123">
        <v>3</v>
      </c>
      <c r="B17" s="85" t="e" vm="5">
        <v>#VALUE!</v>
      </c>
      <c r="C17" s="84" t="s">
        <v>109</v>
      </c>
      <c r="D17" s="136"/>
      <c r="E17" s="100"/>
      <c r="F17" s="136"/>
      <c r="G17" s="101"/>
    </row>
    <row r="18" spans="1:7" ht="17">
      <c r="A18" s="123">
        <v>3</v>
      </c>
      <c r="B18" s="85" t="e" vm="6">
        <v>#VALUE!</v>
      </c>
      <c r="C18" s="84" t="s">
        <v>110</v>
      </c>
      <c r="D18" s="136"/>
      <c r="E18" s="100"/>
      <c r="F18" s="136"/>
      <c r="G18" s="101"/>
    </row>
    <row r="19" spans="1:7" ht="17">
      <c r="A19" s="123">
        <v>3</v>
      </c>
      <c r="B19" s="85" t="e" vm="7">
        <v>#VALUE!</v>
      </c>
      <c r="C19" s="84" t="s">
        <v>111</v>
      </c>
      <c r="D19" s="136"/>
      <c r="E19" s="100"/>
      <c r="F19" s="136"/>
      <c r="G19" s="101"/>
    </row>
    <row r="20" spans="1:7" ht="17">
      <c r="A20" s="124">
        <v>4</v>
      </c>
      <c r="B20" s="87" t="e" vm="2">
        <v>#VALUE!</v>
      </c>
      <c r="C20" s="86" t="s">
        <v>106</v>
      </c>
      <c r="D20" s="137"/>
      <c r="E20" s="102"/>
      <c r="F20" s="137"/>
      <c r="G20" s="103"/>
    </row>
    <row r="21" spans="1:7" ht="17">
      <c r="A21" s="124">
        <v>4</v>
      </c>
      <c r="B21" s="87" t="e" vm="3">
        <v>#VALUE!</v>
      </c>
      <c r="C21" s="86" t="s">
        <v>107</v>
      </c>
      <c r="D21" s="137"/>
      <c r="E21" s="102"/>
      <c r="F21" s="137"/>
      <c r="G21" s="103"/>
    </row>
    <row r="22" spans="1:7" ht="17">
      <c r="A22" s="124">
        <v>4</v>
      </c>
      <c r="B22" s="87" t="e" vm="4">
        <v>#VALUE!</v>
      </c>
      <c r="C22" s="86" t="s">
        <v>108</v>
      </c>
      <c r="D22" s="137"/>
      <c r="E22" s="102"/>
      <c r="F22" s="137"/>
      <c r="G22" s="103"/>
    </row>
    <row r="23" spans="1:7" ht="17">
      <c r="A23" s="124">
        <v>4</v>
      </c>
      <c r="B23" s="87" t="e" vm="5">
        <v>#VALUE!</v>
      </c>
      <c r="C23" s="86" t="s">
        <v>109</v>
      </c>
      <c r="D23" s="137"/>
      <c r="E23" s="102"/>
      <c r="F23" s="137"/>
      <c r="G23" s="103"/>
    </row>
    <row r="24" spans="1:7" ht="17">
      <c r="A24" s="124">
        <v>4</v>
      </c>
      <c r="B24" s="87" t="e" vm="6">
        <v>#VALUE!</v>
      </c>
      <c r="C24" s="86" t="s">
        <v>110</v>
      </c>
      <c r="D24" s="137"/>
      <c r="E24" s="102"/>
      <c r="F24" s="137"/>
      <c r="G24" s="103"/>
    </row>
    <row r="25" spans="1:7" ht="17">
      <c r="A25" s="124">
        <v>4</v>
      </c>
      <c r="B25" s="87" t="e" vm="7">
        <v>#VALUE!</v>
      </c>
      <c r="C25" s="86" t="s">
        <v>111</v>
      </c>
      <c r="D25" s="137"/>
      <c r="E25" s="102"/>
      <c r="F25" s="137"/>
      <c r="G25" s="103"/>
    </row>
    <row r="26" spans="1:7" ht="17">
      <c r="A26" s="123">
        <v>5</v>
      </c>
      <c r="B26" s="85" t="e" vm="2">
        <v>#VALUE!</v>
      </c>
      <c r="C26" s="84" t="s">
        <v>106</v>
      </c>
      <c r="D26" s="136"/>
      <c r="E26" s="100"/>
      <c r="F26" s="136"/>
      <c r="G26" s="101"/>
    </row>
    <row r="27" spans="1:7" ht="17">
      <c r="A27" s="123">
        <v>5</v>
      </c>
      <c r="B27" s="85" t="e" vm="3">
        <v>#VALUE!</v>
      </c>
      <c r="C27" s="84" t="s">
        <v>107</v>
      </c>
      <c r="D27" s="136"/>
      <c r="E27" s="100"/>
      <c r="F27" s="136"/>
      <c r="G27" s="101"/>
    </row>
    <row r="28" spans="1:7" ht="17">
      <c r="A28" s="123">
        <v>5</v>
      </c>
      <c r="B28" s="85" t="e" vm="4">
        <v>#VALUE!</v>
      </c>
      <c r="C28" s="84" t="s">
        <v>108</v>
      </c>
      <c r="D28" s="136"/>
      <c r="E28" s="100"/>
      <c r="F28" s="136"/>
      <c r="G28" s="101"/>
    </row>
    <row r="29" spans="1:7" ht="17">
      <c r="A29" s="123">
        <v>5</v>
      </c>
      <c r="B29" s="85" t="e" vm="5">
        <v>#VALUE!</v>
      </c>
      <c r="C29" s="84" t="s">
        <v>109</v>
      </c>
      <c r="D29" s="136"/>
      <c r="E29" s="100"/>
      <c r="F29" s="136"/>
      <c r="G29" s="101"/>
    </row>
    <row r="30" spans="1:7" ht="17">
      <c r="A30" s="123">
        <v>5</v>
      </c>
      <c r="B30" s="85" t="e" vm="6">
        <v>#VALUE!</v>
      </c>
      <c r="C30" s="84" t="s">
        <v>110</v>
      </c>
      <c r="D30" s="136"/>
      <c r="E30" s="100"/>
      <c r="F30" s="136"/>
      <c r="G30" s="101"/>
    </row>
    <row r="31" spans="1:7" ht="17">
      <c r="A31" s="123">
        <v>5</v>
      </c>
      <c r="B31" s="85" t="e" vm="7">
        <v>#VALUE!</v>
      </c>
      <c r="C31" s="84" t="s">
        <v>111</v>
      </c>
      <c r="D31" s="136"/>
      <c r="E31" s="100"/>
      <c r="F31" s="136"/>
      <c r="G31" s="101"/>
    </row>
    <row r="32" spans="1:7" ht="17">
      <c r="A32" s="124">
        <v>6</v>
      </c>
      <c r="B32" s="87" t="e" vm="2">
        <v>#VALUE!</v>
      </c>
      <c r="C32" s="86" t="s">
        <v>106</v>
      </c>
      <c r="D32" s="137"/>
      <c r="E32" s="102"/>
      <c r="F32" s="137"/>
      <c r="G32" s="103"/>
    </row>
    <row r="33" spans="1:7" ht="17">
      <c r="A33" s="124">
        <v>6</v>
      </c>
      <c r="B33" s="87" t="e" vm="3">
        <v>#VALUE!</v>
      </c>
      <c r="C33" s="86" t="s">
        <v>107</v>
      </c>
      <c r="D33" s="137"/>
      <c r="E33" s="102"/>
      <c r="F33" s="137"/>
      <c r="G33" s="103"/>
    </row>
    <row r="34" spans="1:7" ht="17">
      <c r="A34" s="124">
        <v>6</v>
      </c>
      <c r="B34" s="87" t="e" vm="4">
        <v>#VALUE!</v>
      </c>
      <c r="C34" s="86" t="s">
        <v>108</v>
      </c>
      <c r="D34" s="137"/>
      <c r="E34" s="102"/>
      <c r="F34" s="137"/>
      <c r="G34" s="103"/>
    </row>
    <row r="35" spans="1:7" ht="17">
      <c r="A35" s="124">
        <v>6</v>
      </c>
      <c r="B35" s="87" t="e" vm="5">
        <v>#VALUE!</v>
      </c>
      <c r="C35" s="86" t="s">
        <v>109</v>
      </c>
      <c r="D35" s="137"/>
      <c r="E35" s="102"/>
      <c r="F35" s="137"/>
      <c r="G35" s="103"/>
    </row>
    <row r="36" spans="1:7" ht="17">
      <c r="A36" s="124">
        <v>6</v>
      </c>
      <c r="B36" s="87" t="e" vm="6">
        <v>#VALUE!</v>
      </c>
      <c r="C36" s="86" t="s">
        <v>110</v>
      </c>
      <c r="D36" s="137"/>
      <c r="E36" s="102"/>
      <c r="F36" s="137"/>
      <c r="G36" s="103"/>
    </row>
    <row r="37" spans="1:7" ht="17">
      <c r="A37" s="124">
        <v>6</v>
      </c>
      <c r="B37" s="87" t="e" vm="7">
        <v>#VALUE!</v>
      </c>
      <c r="C37" s="86" t="s">
        <v>111</v>
      </c>
      <c r="D37" s="137"/>
      <c r="E37" s="102"/>
      <c r="F37" s="137"/>
      <c r="G37" s="103"/>
    </row>
    <row r="38" spans="1:7" ht="17">
      <c r="A38" s="123">
        <v>7</v>
      </c>
      <c r="B38" s="85" t="e" vm="2">
        <v>#VALUE!</v>
      </c>
      <c r="C38" s="84" t="s">
        <v>106</v>
      </c>
      <c r="D38" s="136"/>
      <c r="E38" s="100"/>
      <c r="F38" s="136"/>
      <c r="G38" s="101"/>
    </row>
    <row r="39" spans="1:7" ht="17">
      <c r="A39" s="123">
        <v>7</v>
      </c>
      <c r="B39" s="85" t="e" vm="3">
        <v>#VALUE!</v>
      </c>
      <c r="C39" s="84" t="s">
        <v>107</v>
      </c>
      <c r="D39" s="136"/>
      <c r="E39" s="100"/>
      <c r="F39" s="136"/>
      <c r="G39" s="101"/>
    </row>
    <row r="40" spans="1:7" ht="17">
      <c r="A40" s="123">
        <v>7</v>
      </c>
      <c r="B40" s="85" t="e" vm="4">
        <v>#VALUE!</v>
      </c>
      <c r="C40" s="84" t="s">
        <v>108</v>
      </c>
      <c r="D40" s="136"/>
      <c r="E40" s="100"/>
      <c r="F40" s="136"/>
      <c r="G40" s="101"/>
    </row>
    <row r="41" spans="1:7" ht="17">
      <c r="A41" s="123">
        <v>7</v>
      </c>
      <c r="B41" s="85" t="e" vm="5">
        <v>#VALUE!</v>
      </c>
      <c r="C41" s="84" t="s">
        <v>109</v>
      </c>
      <c r="D41" s="136"/>
      <c r="E41" s="100"/>
      <c r="F41" s="136"/>
      <c r="G41" s="101"/>
    </row>
    <row r="42" spans="1:7" ht="17">
      <c r="A42" s="123">
        <v>7</v>
      </c>
      <c r="B42" s="85" t="e" vm="6">
        <v>#VALUE!</v>
      </c>
      <c r="C42" s="84" t="s">
        <v>110</v>
      </c>
      <c r="D42" s="136"/>
      <c r="E42" s="100"/>
      <c r="F42" s="136"/>
      <c r="G42" s="101"/>
    </row>
    <row r="43" spans="1:7" ht="17">
      <c r="A43" s="123">
        <v>7</v>
      </c>
      <c r="B43" s="85" t="e" vm="7">
        <v>#VALUE!</v>
      </c>
      <c r="C43" s="84" t="s">
        <v>111</v>
      </c>
      <c r="D43" s="136"/>
      <c r="E43" s="100"/>
      <c r="F43" s="136"/>
      <c r="G43" s="101"/>
    </row>
    <row r="44" spans="1:7" ht="17">
      <c r="A44" s="124">
        <v>8</v>
      </c>
      <c r="B44" s="87" t="e" vm="2">
        <v>#VALUE!</v>
      </c>
      <c r="C44" s="86" t="s">
        <v>106</v>
      </c>
      <c r="D44" s="137"/>
      <c r="E44" s="102"/>
      <c r="F44" s="137"/>
      <c r="G44" s="103"/>
    </row>
    <row r="45" spans="1:7" ht="17">
      <c r="A45" s="124">
        <v>8</v>
      </c>
      <c r="B45" s="87" t="e" vm="3">
        <v>#VALUE!</v>
      </c>
      <c r="C45" s="86" t="s">
        <v>107</v>
      </c>
      <c r="D45" s="137"/>
      <c r="E45" s="102"/>
      <c r="F45" s="137"/>
      <c r="G45" s="103"/>
    </row>
    <row r="46" spans="1:7" ht="17">
      <c r="A46" s="124">
        <v>8</v>
      </c>
      <c r="B46" s="87" t="e" vm="4">
        <v>#VALUE!</v>
      </c>
      <c r="C46" s="86" t="s">
        <v>108</v>
      </c>
      <c r="D46" s="137"/>
      <c r="E46" s="102"/>
      <c r="F46" s="137"/>
      <c r="G46" s="103"/>
    </row>
    <row r="47" spans="1:7" ht="17">
      <c r="A47" s="124">
        <v>8</v>
      </c>
      <c r="B47" s="87" t="e" vm="5">
        <v>#VALUE!</v>
      </c>
      <c r="C47" s="86" t="s">
        <v>109</v>
      </c>
      <c r="D47" s="137"/>
      <c r="E47" s="102"/>
      <c r="F47" s="137"/>
      <c r="G47" s="103"/>
    </row>
    <row r="48" spans="1:7" ht="17">
      <c r="A48" s="124">
        <v>8</v>
      </c>
      <c r="B48" s="87" t="e" vm="6">
        <v>#VALUE!</v>
      </c>
      <c r="C48" s="86" t="s">
        <v>110</v>
      </c>
      <c r="D48" s="137"/>
      <c r="E48" s="102"/>
      <c r="F48" s="137"/>
      <c r="G48" s="103"/>
    </row>
    <row r="49" spans="1:7" ht="17">
      <c r="A49" s="124">
        <v>8</v>
      </c>
      <c r="B49" s="87" t="e" vm="7">
        <v>#VALUE!</v>
      </c>
      <c r="C49" s="86" t="s">
        <v>111</v>
      </c>
      <c r="D49" s="137"/>
      <c r="E49" s="102"/>
      <c r="F49" s="137"/>
      <c r="G49" s="103"/>
    </row>
    <row r="50" spans="1:7" ht="17">
      <c r="A50" s="123">
        <v>9</v>
      </c>
      <c r="B50" s="85" t="e" vm="2">
        <v>#VALUE!</v>
      </c>
      <c r="C50" s="84" t="s">
        <v>106</v>
      </c>
      <c r="D50" s="136"/>
      <c r="E50" s="100"/>
      <c r="F50" s="136"/>
      <c r="G50" s="101"/>
    </row>
    <row r="51" spans="1:7" ht="17">
      <c r="A51" s="123">
        <v>9</v>
      </c>
      <c r="B51" s="85" t="e" vm="3">
        <v>#VALUE!</v>
      </c>
      <c r="C51" s="84" t="s">
        <v>107</v>
      </c>
      <c r="D51" s="136"/>
      <c r="E51" s="100"/>
      <c r="F51" s="136"/>
      <c r="G51" s="101"/>
    </row>
    <row r="52" spans="1:7" ht="17">
      <c r="A52" s="123">
        <v>9</v>
      </c>
      <c r="B52" s="85" t="e" vm="4">
        <v>#VALUE!</v>
      </c>
      <c r="C52" s="84" t="s">
        <v>108</v>
      </c>
      <c r="D52" s="136"/>
      <c r="E52" s="100"/>
      <c r="F52" s="136"/>
      <c r="G52" s="101"/>
    </row>
    <row r="53" spans="1:7" ht="17">
      <c r="A53" s="123">
        <v>9</v>
      </c>
      <c r="B53" s="85" t="e" vm="5">
        <v>#VALUE!</v>
      </c>
      <c r="C53" s="84" t="s">
        <v>109</v>
      </c>
      <c r="D53" s="136"/>
      <c r="E53" s="100"/>
      <c r="F53" s="136"/>
      <c r="G53" s="101"/>
    </row>
    <row r="54" spans="1:7" ht="17">
      <c r="A54" s="123">
        <v>9</v>
      </c>
      <c r="B54" s="85" t="e" vm="6">
        <v>#VALUE!</v>
      </c>
      <c r="C54" s="84" t="s">
        <v>110</v>
      </c>
      <c r="D54" s="136"/>
      <c r="E54" s="100"/>
      <c r="F54" s="136"/>
      <c r="G54" s="101"/>
    </row>
    <row r="55" spans="1:7" ht="17">
      <c r="A55" s="123">
        <v>9</v>
      </c>
      <c r="B55" s="85" t="e" vm="7">
        <v>#VALUE!</v>
      </c>
      <c r="C55" s="84" t="s">
        <v>111</v>
      </c>
      <c r="D55" s="136"/>
      <c r="E55" s="100"/>
      <c r="F55" s="136"/>
      <c r="G55" s="101"/>
    </row>
    <row r="56" spans="1:7" ht="17">
      <c r="A56" s="124">
        <v>10</v>
      </c>
      <c r="B56" s="87" t="e" vm="2">
        <v>#VALUE!</v>
      </c>
      <c r="C56" s="86" t="s">
        <v>106</v>
      </c>
      <c r="D56" s="137"/>
      <c r="E56" s="102"/>
      <c r="F56" s="137"/>
      <c r="G56" s="103"/>
    </row>
    <row r="57" spans="1:7" ht="17">
      <c r="A57" s="124">
        <v>10</v>
      </c>
      <c r="B57" s="87" t="e" vm="3">
        <v>#VALUE!</v>
      </c>
      <c r="C57" s="86" t="s">
        <v>107</v>
      </c>
      <c r="D57" s="137"/>
      <c r="E57" s="102"/>
      <c r="F57" s="137"/>
      <c r="G57" s="103"/>
    </row>
    <row r="58" spans="1:7" ht="17">
      <c r="A58" s="124">
        <v>10</v>
      </c>
      <c r="B58" s="87" t="e" vm="4">
        <v>#VALUE!</v>
      </c>
      <c r="C58" s="86" t="s">
        <v>108</v>
      </c>
      <c r="D58" s="137"/>
      <c r="E58" s="102"/>
      <c r="F58" s="137"/>
      <c r="G58" s="103"/>
    </row>
    <row r="59" spans="1:7" ht="17">
      <c r="A59" s="124">
        <v>10</v>
      </c>
      <c r="B59" s="87" t="e" vm="5">
        <v>#VALUE!</v>
      </c>
      <c r="C59" s="86" t="s">
        <v>109</v>
      </c>
      <c r="D59" s="137"/>
      <c r="E59" s="102"/>
      <c r="F59" s="137"/>
      <c r="G59" s="103"/>
    </row>
    <row r="60" spans="1:7" ht="17">
      <c r="A60" s="124">
        <v>10</v>
      </c>
      <c r="B60" s="87" t="e" vm="6">
        <v>#VALUE!</v>
      </c>
      <c r="C60" s="86" t="s">
        <v>110</v>
      </c>
      <c r="D60" s="137"/>
      <c r="E60" s="102"/>
      <c r="F60" s="137"/>
      <c r="G60" s="103"/>
    </row>
    <row r="61" spans="1:7" ht="17">
      <c r="A61" s="124">
        <v>10</v>
      </c>
      <c r="B61" s="87" t="e" vm="7">
        <v>#VALUE!</v>
      </c>
      <c r="C61" s="86" t="s">
        <v>111</v>
      </c>
      <c r="D61" s="137"/>
      <c r="E61" s="102"/>
      <c r="F61" s="137"/>
      <c r="G61" s="103"/>
    </row>
    <row r="62" spans="1:7" ht="17">
      <c r="A62" s="123">
        <v>11</v>
      </c>
      <c r="B62" s="85" t="e" vm="2">
        <v>#VALUE!</v>
      </c>
      <c r="C62" s="84" t="s">
        <v>106</v>
      </c>
      <c r="D62" s="136"/>
      <c r="E62" s="100"/>
      <c r="F62" s="136"/>
      <c r="G62" s="101"/>
    </row>
    <row r="63" spans="1:7" ht="17">
      <c r="A63" s="123">
        <v>11</v>
      </c>
      <c r="B63" s="85" t="e" vm="3">
        <v>#VALUE!</v>
      </c>
      <c r="C63" s="84" t="s">
        <v>107</v>
      </c>
      <c r="D63" s="136"/>
      <c r="E63" s="100"/>
      <c r="F63" s="136"/>
      <c r="G63" s="101"/>
    </row>
    <row r="64" spans="1:7" ht="17">
      <c r="A64" s="123">
        <v>11</v>
      </c>
      <c r="B64" s="85" t="e" vm="4">
        <v>#VALUE!</v>
      </c>
      <c r="C64" s="84" t="s">
        <v>108</v>
      </c>
      <c r="D64" s="136"/>
      <c r="E64" s="100"/>
      <c r="F64" s="136"/>
      <c r="G64" s="101"/>
    </row>
    <row r="65" spans="1:7" ht="17">
      <c r="A65" s="123">
        <v>11</v>
      </c>
      <c r="B65" s="85" t="e" vm="5">
        <v>#VALUE!</v>
      </c>
      <c r="C65" s="84" t="s">
        <v>109</v>
      </c>
      <c r="D65" s="136"/>
      <c r="E65" s="100"/>
      <c r="F65" s="136"/>
      <c r="G65" s="101"/>
    </row>
    <row r="66" spans="1:7" ht="17">
      <c r="A66" s="123">
        <v>11</v>
      </c>
      <c r="B66" s="85" t="e" vm="6">
        <v>#VALUE!</v>
      </c>
      <c r="C66" s="84" t="s">
        <v>110</v>
      </c>
      <c r="D66" s="136"/>
      <c r="E66" s="100"/>
      <c r="F66" s="136"/>
      <c r="G66" s="101"/>
    </row>
    <row r="67" spans="1:7" ht="17">
      <c r="A67" s="123">
        <v>11</v>
      </c>
      <c r="B67" s="85" t="e" vm="7">
        <v>#VALUE!</v>
      </c>
      <c r="C67" s="84" t="s">
        <v>111</v>
      </c>
      <c r="D67" s="136"/>
      <c r="E67" s="100"/>
      <c r="F67" s="136"/>
      <c r="G67" s="101"/>
    </row>
    <row r="68" spans="1:7" ht="17">
      <c r="A68" s="124">
        <v>12</v>
      </c>
      <c r="B68" s="87" t="e" vm="2">
        <v>#VALUE!</v>
      </c>
      <c r="C68" s="86" t="s">
        <v>106</v>
      </c>
      <c r="D68" s="137"/>
      <c r="E68" s="102"/>
      <c r="F68" s="137"/>
      <c r="G68" s="103"/>
    </row>
    <row r="69" spans="1:7" ht="17">
      <c r="A69" s="124">
        <v>12</v>
      </c>
      <c r="B69" s="87" t="e" vm="3">
        <v>#VALUE!</v>
      </c>
      <c r="C69" s="86" t="s">
        <v>107</v>
      </c>
      <c r="D69" s="137"/>
      <c r="E69" s="102"/>
      <c r="F69" s="137"/>
      <c r="G69" s="103"/>
    </row>
    <row r="70" spans="1:7" ht="17">
      <c r="A70" s="124">
        <v>12</v>
      </c>
      <c r="B70" s="87" t="e" vm="4">
        <v>#VALUE!</v>
      </c>
      <c r="C70" s="86" t="s">
        <v>108</v>
      </c>
      <c r="D70" s="137"/>
      <c r="E70" s="102"/>
      <c r="F70" s="137"/>
      <c r="G70" s="103"/>
    </row>
    <row r="71" spans="1:7" ht="17">
      <c r="A71" s="124">
        <v>12</v>
      </c>
      <c r="B71" s="87" t="e" vm="5">
        <v>#VALUE!</v>
      </c>
      <c r="C71" s="86" t="s">
        <v>109</v>
      </c>
      <c r="D71" s="137"/>
      <c r="E71" s="102"/>
      <c r="F71" s="137"/>
      <c r="G71" s="103"/>
    </row>
    <row r="72" spans="1:7" ht="17">
      <c r="A72" s="124">
        <v>12</v>
      </c>
      <c r="B72" s="87" t="e" vm="6">
        <v>#VALUE!</v>
      </c>
      <c r="C72" s="86" t="s">
        <v>110</v>
      </c>
      <c r="D72" s="137"/>
      <c r="E72" s="102"/>
      <c r="F72" s="137"/>
      <c r="G72" s="103"/>
    </row>
    <row r="73" spans="1:7" ht="17">
      <c r="A73" s="124">
        <v>12</v>
      </c>
      <c r="B73" s="87" t="e" vm="7">
        <v>#VALUE!</v>
      </c>
      <c r="C73" s="86" t="s">
        <v>111</v>
      </c>
      <c r="D73" s="137"/>
      <c r="E73" s="102"/>
      <c r="F73" s="137"/>
      <c r="G73" s="103"/>
    </row>
    <row r="74" spans="1:7" ht="17">
      <c r="A74" s="123">
        <v>13</v>
      </c>
      <c r="B74" s="85" t="e" vm="2">
        <v>#VALUE!</v>
      </c>
      <c r="C74" s="84" t="s">
        <v>106</v>
      </c>
      <c r="D74" s="136"/>
      <c r="E74" s="100"/>
      <c r="F74" s="136"/>
      <c r="G74" s="101"/>
    </row>
    <row r="75" spans="1:7" ht="17">
      <c r="A75" s="123">
        <v>13</v>
      </c>
      <c r="B75" s="85" t="e" vm="3">
        <v>#VALUE!</v>
      </c>
      <c r="C75" s="84" t="s">
        <v>107</v>
      </c>
      <c r="D75" s="136"/>
      <c r="E75" s="100"/>
      <c r="F75" s="136"/>
      <c r="G75" s="101"/>
    </row>
    <row r="76" spans="1:7" ht="17">
      <c r="A76" s="123">
        <v>13</v>
      </c>
      <c r="B76" s="85" t="e" vm="4">
        <v>#VALUE!</v>
      </c>
      <c r="C76" s="84" t="s">
        <v>108</v>
      </c>
      <c r="D76" s="136"/>
      <c r="E76" s="100"/>
      <c r="F76" s="136"/>
      <c r="G76" s="101"/>
    </row>
    <row r="77" spans="1:7" ht="17">
      <c r="A77" s="123">
        <v>13</v>
      </c>
      <c r="B77" s="85" t="e" vm="5">
        <v>#VALUE!</v>
      </c>
      <c r="C77" s="84" t="s">
        <v>109</v>
      </c>
      <c r="D77" s="136"/>
      <c r="E77" s="100"/>
      <c r="F77" s="136"/>
      <c r="G77" s="101"/>
    </row>
    <row r="78" spans="1:7" ht="17">
      <c r="A78" s="123">
        <v>13</v>
      </c>
      <c r="B78" s="85" t="e" vm="6">
        <v>#VALUE!</v>
      </c>
      <c r="C78" s="84" t="s">
        <v>110</v>
      </c>
      <c r="D78" s="136"/>
      <c r="E78" s="100"/>
      <c r="F78" s="136"/>
      <c r="G78" s="101"/>
    </row>
    <row r="79" spans="1:7" ht="17">
      <c r="A79" s="123">
        <v>13</v>
      </c>
      <c r="B79" s="85" t="e" vm="7">
        <v>#VALUE!</v>
      </c>
      <c r="C79" s="84" t="s">
        <v>111</v>
      </c>
      <c r="D79" s="136"/>
      <c r="E79" s="100"/>
      <c r="F79" s="136"/>
      <c r="G79" s="101"/>
    </row>
    <row r="80" spans="1:7" ht="17">
      <c r="A80" s="124">
        <v>14</v>
      </c>
      <c r="B80" s="87" t="e" vm="2">
        <v>#VALUE!</v>
      </c>
      <c r="C80" s="86" t="s">
        <v>106</v>
      </c>
      <c r="D80" s="137"/>
      <c r="E80" s="102"/>
      <c r="F80" s="137"/>
      <c r="G80" s="103"/>
    </row>
    <row r="81" spans="1:7" ht="17">
      <c r="A81" s="124">
        <v>14</v>
      </c>
      <c r="B81" s="87" t="e" vm="3">
        <v>#VALUE!</v>
      </c>
      <c r="C81" s="86" t="s">
        <v>107</v>
      </c>
      <c r="D81" s="137"/>
      <c r="E81" s="102"/>
      <c r="F81" s="137"/>
      <c r="G81" s="103"/>
    </row>
    <row r="82" spans="1:7" ht="17">
      <c r="A82" s="124">
        <v>14</v>
      </c>
      <c r="B82" s="87" t="e" vm="4">
        <v>#VALUE!</v>
      </c>
      <c r="C82" s="86" t="s">
        <v>108</v>
      </c>
      <c r="D82" s="137"/>
      <c r="E82" s="102"/>
      <c r="F82" s="137"/>
      <c r="G82" s="103"/>
    </row>
    <row r="83" spans="1:7" ht="17">
      <c r="A83" s="124">
        <v>14</v>
      </c>
      <c r="B83" s="87" t="e" vm="5">
        <v>#VALUE!</v>
      </c>
      <c r="C83" s="86" t="s">
        <v>109</v>
      </c>
      <c r="D83" s="137"/>
      <c r="E83" s="102"/>
      <c r="F83" s="137"/>
      <c r="G83" s="103"/>
    </row>
    <row r="84" spans="1:7" ht="17">
      <c r="A84" s="124">
        <v>14</v>
      </c>
      <c r="B84" s="87" t="e" vm="6">
        <v>#VALUE!</v>
      </c>
      <c r="C84" s="86" t="s">
        <v>110</v>
      </c>
      <c r="D84" s="137"/>
      <c r="E84" s="102"/>
      <c r="F84" s="137"/>
      <c r="G84" s="103"/>
    </row>
    <row r="85" spans="1:7" ht="17">
      <c r="A85" s="124">
        <v>14</v>
      </c>
      <c r="B85" s="87" t="e" vm="7">
        <v>#VALUE!</v>
      </c>
      <c r="C85" s="86" t="s">
        <v>111</v>
      </c>
      <c r="D85" s="137"/>
      <c r="E85" s="102"/>
      <c r="F85" s="137"/>
      <c r="G85" s="103"/>
    </row>
    <row r="86" spans="1:7" ht="17">
      <c r="A86" s="123">
        <v>15</v>
      </c>
      <c r="B86" s="85" t="e" vm="2">
        <v>#VALUE!</v>
      </c>
      <c r="C86" s="84" t="s">
        <v>106</v>
      </c>
      <c r="D86" s="136"/>
      <c r="E86" s="100"/>
      <c r="F86" s="136"/>
      <c r="G86" s="101"/>
    </row>
    <row r="87" spans="1:7" ht="17">
      <c r="A87" s="123">
        <v>15</v>
      </c>
      <c r="B87" s="85" t="e" vm="3">
        <v>#VALUE!</v>
      </c>
      <c r="C87" s="84" t="s">
        <v>107</v>
      </c>
      <c r="D87" s="136"/>
      <c r="E87" s="100"/>
      <c r="F87" s="136"/>
      <c r="G87" s="101"/>
    </row>
    <row r="88" spans="1:7" ht="17">
      <c r="A88" s="123">
        <v>15</v>
      </c>
      <c r="B88" s="85" t="e" vm="4">
        <v>#VALUE!</v>
      </c>
      <c r="C88" s="84" t="s">
        <v>108</v>
      </c>
      <c r="D88" s="136"/>
      <c r="E88" s="100"/>
      <c r="F88" s="136"/>
      <c r="G88" s="101"/>
    </row>
    <row r="89" spans="1:7" ht="17">
      <c r="A89" s="123">
        <v>15</v>
      </c>
      <c r="B89" s="85" t="e" vm="5">
        <v>#VALUE!</v>
      </c>
      <c r="C89" s="84" t="s">
        <v>109</v>
      </c>
      <c r="D89" s="136"/>
      <c r="E89" s="100"/>
      <c r="F89" s="136"/>
      <c r="G89" s="101"/>
    </row>
    <row r="90" spans="1:7" ht="17">
      <c r="A90" s="123">
        <v>15</v>
      </c>
      <c r="B90" s="85" t="e" vm="6">
        <v>#VALUE!</v>
      </c>
      <c r="C90" s="84" t="s">
        <v>110</v>
      </c>
      <c r="D90" s="136"/>
      <c r="E90" s="100"/>
      <c r="F90" s="136"/>
      <c r="G90" s="101"/>
    </row>
    <row r="91" spans="1:7" ht="17">
      <c r="A91" s="123">
        <v>15</v>
      </c>
      <c r="B91" s="85" t="e" vm="7">
        <v>#VALUE!</v>
      </c>
      <c r="C91" s="84" t="s">
        <v>111</v>
      </c>
      <c r="D91" s="136"/>
      <c r="E91" s="100"/>
      <c r="F91" s="136"/>
      <c r="G91" s="101"/>
    </row>
    <row r="92" spans="1:7" ht="17">
      <c r="A92" s="124">
        <v>16</v>
      </c>
      <c r="B92" s="87" t="e" vm="2">
        <v>#VALUE!</v>
      </c>
      <c r="C92" s="86" t="s">
        <v>106</v>
      </c>
      <c r="D92" s="137"/>
      <c r="E92" s="102"/>
      <c r="F92" s="137"/>
      <c r="G92" s="103"/>
    </row>
    <row r="93" spans="1:7" ht="17">
      <c r="A93" s="124">
        <v>16</v>
      </c>
      <c r="B93" s="87" t="e" vm="3">
        <v>#VALUE!</v>
      </c>
      <c r="C93" s="86" t="s">
        <v>107</v>
      </c>
      <c r="D93" s="137"/>
      <c r="E93" s="102"/>
      <c r="F93" s="137"/>
      <c r="G93" s="103"/>
    </row>
    <row r="94" spans="1:7" ht="17">
      <c r="A94" s="124">
        <v>16</v>
      </c>
      <c r="B94" s="87" t="e" vm="4">
        <v>#VALUE!</v>
      </c>
      <c r="C94" s="86" t="s">
        <v>108</v>
      </c>
      <c r="D94" s="137"/>
      <c r="E94" s="102"/>
      <c r="F94" s="137"/>
      <c r="G94" s="103"/>
    </row>
    <row r="95" spans="1:7" ht="17">
      <c r="A95" s="124">
        <v>16</v>
      </c>
      <c r="B95" s="87" t="e" vm="5">
        <v>#VALUE!</v>
      </c>
      <c r="C95" s="86" t="s">
        <v>109</v>
      </c>
      <c r="D95" s="137"/>
      <c r="E95" s="102"/>
      <c r="F95" s="137"/>
      <c r="G95" s="103"/>
    </row>
    <row r="96" spans="1:7" ht="17">
      <c r="A96" s="124">
        <v>16</v>
      </c>
      <c r="B96" s="87" t="e" vm="6">
        <v>#VALUE!</v>
      </c>
      <c r="C96" s="86" t="s">
        <v>110</v>
      </c>
      <c r="D96" s="137"/>
      <c r="E96" s="102"/>
      <c r="F96" s="137"/>
      <c r="G96" s="103"/>
    </row>
    <row r="97" spans="1:7" ht="17">
      <c r="A97" s="124">
        <v>16</v>
      </c>
      <c r="B97" s="87" t="e" vm="7">
        <v>#VALUE!</v>
      </c>
      <c r="C97" s="86" t="s">
        <v>111</v>
      </c>
      <c r="D97" s="137"/>
      <c r="E97" s="102"/>
      <c r="F97" s="137"/>
      <c r="G97" s="103"/>
    </row>
    <row r="98" spans="1:7" ht="17">
      <c r="A98" s="123">
        <v>17</v>
      </c>
      <c r="B98" s="85" t="e" vm="2">
        <v>#VALUE!</v>
      </c>
      <c r="C98" s="84" t="s">
        <v>106</v>
      </c>
      <c r="D98" s="136"/>
      <c r="E98" s="100"/>
      <c r="F98" s="136"/>
      <c r="G98" s="101"/>
    </row>
    <row r="99" spans="1:7" ht="17">
      <c r="A99" s="123">
        <v>17</v>
      </c>
      <c r="B99" s="85" t="e" vm="3">
        <v>#VALUE!</v>
      </c>
      <c r="C99" s="84" t="s">
        <v>107</v>
      </c>
      <c r="D99" s="136"/>
      <c r="E99" s="100"/>
      <c r="F99" s="136"/>
      <c r="G99" s="101"/>
    </row>
    <row r="100" spans="1:7" ht="17">
      <c r="A100" s="123">
        <v>17</v>
      </c>
      <c r="B100" s="85" t="e" vm="4">
        <v>#VALUE!</v>
      </c>
      <c r="C100" s="84" t="s">
        <v>108</v>
      </c>
      <c r="D100" s="136"/>
      <c r="E100" s="100"/>
      <c r="F100" s="136"/>
      <c r="G100" s="101"/>
    </row>
    <row r="101" spans="1:7" ht="17">
      <c r="A101" s="123">
        <v>17</v>
      </c>
      <c r="B101" s="85" t="e" vm="5">
        <v>#VALUE!</v>
      </c>
      <c r="C101" s="84" t="s">
        <v>109</v>
      </c>
      <c r="D101" s="136"/>
      <c r="E101" s="100"/>
      <c r="F101" s="136"/>
      <c r="G101" s="101"/>
    </row>
    <row r="102" spans="1:7" ht="17">
      <c r="A102" s="123">
        <v>17</v>
      </c>
      <c r="B102" s="85" t="e" vm="6">
        <v>#VALUE!</v>
      </c>
      <c r="C102" s="84" t="s">
        <v>110</v>
      </c>
      <c r="D102" s="136"/>
      <c r="E102" s="100"/>
      <c r="F102" s="136"/>
      <c r="G102" s="101"/>
    </row>
    <row r="103" spans="1:7" ht="17">
      <c r="A103" s="123">
        <v>17</v>
      </c>
      <c r="B103" s="85" t="e" vm="7">
        <v>#VALUE!</v>
      </c>
      <c r="C103" s="84" t="s">
        <v>111</v>
      </c>
      <c r="D103" s="136"/>
      <c r="E103" s="100"/>
      <c r="F103" s="136"/>
      <c r="G103" s="101"/>
    </row>
    <row r="104" spans="1:7" ht="17">
      <c r="A104" s="124">
        <v>18</v>
      </c>
      <c r="B104" s="87" t="e" vm="2">
        <v>#VALUE!</v>
      </c>
      <c r="C104" s="86" t="s">
        <v>106</v>
      </c>
      <c r="D104" s="137"/>
      <c r="E104" s="102"/>
      <c r="F104" s="137"/>
      <c r="G104" s="103"/>
    </row>
    <row r="105" spans="1:7" ht="17">
      <c r="A105" s="124">
        <v>18</v>
      </c>
      <c r="B105" s="87" t="e" vm="3">
        <v>#VALUE!</v>
      </c>
      <c r="C105" s="86" t="s">
        <v>107</v>
      </c>
      <c r="D105" s="137"/>
      <c r="E105" s="102"/>
      <c r="F105" s="137"/>
      <c r="G105" s="103"/>
    </row>
    <row r="106" spans="1:7" ht="17">
      <c r="A106" s="124">
        <v>18</v>
      </c>
      <c r="B106" s="87" t="e" vm="4">
        <v>#VALUE!</v>
      </c>
      <c r="C106" s="86" t="s">
        <v>108</v>
      </c>
      <c r="D106" s="137"/>
      <c r="E106" s="102"/>
      <c r="F106" s="137"/>
      <c r="G106" s="103"/>
    </row>
    <row r="107" spans="1:7" ht="17">
      <c r="A107" s="124">
        <v>18</v>
      </c>
      <c r="B107" s="87" t="e" vm="5">
        <v>#VALUE!</v>
      </c>
      <c r="C107" s="86" t="s">
        <v>109</v>
      </c>
      <c r="D107" s="137"/>
      <c r="E107" s="102"/>
      <c r="F107" s="137"/>
      <c r="G107" s="103"/>
    </row>
    <row r="108" spans="1:7" ht="17">
      <c r="A108" s="124">
        <v>18</v>
      </c>
      <c r="B108" s="87" t="e" vm="6">
        <v>#VALUE!</v>
      </c>
      <c r="C108" s="86" t="s">
        <v>110</v>
      </c>
      <c r="D108" s="137"/>
      <c r="E108" s="102"/>
      <c r="F108" s="137"/>
      <c r="G108" s="103"/>
    </row>
    <row r="109" spans="1:7" ht="17">
      <c r="A109" s="124">
        <v>18</v>
      </c>
      <c r="B109" s="87" t="e" vm="7">
        <v>#VALUE!</v>
      </c>
      <c r="C109" s="86" t="s">
        <v>111</v>
      </c>
      <c r="D109" s="137"/>
      <c r="E109" s="102"/>
      <c r="F109" s="137"/>
      <c r="G109" s="103"/>
    </row>
    <row r="110" spans="1:7" ht="17">
      <c r="A110" s="123">
        <v>19</v>
      </c>
      <c r="B110" s="85" t="e" vm="2">
        <v>#VALUE!</v>
      </c>
      <c r="C110" s="84" t="s">
        <v>106</v>
      </c>
      <c r="D110" s="136"/>
      <c r="E110" s="100"/>
      <c r="F110" s="136"/>
      <c r="G110" s="101"/>
    </row>
    <row r="111" spans="1:7" ht="17">
      <c r="A111" s="123">
        <v>19</v>
      </c>
      <c r="B111" s="85" t="e" vm="3">
        <v>#VALUE!</v>
      </c>
      <c r="C111" s="84" t="s">
        <v>107</v>
      </c>
      <c r="D111" s="136"/>
      <c r="E111" s="100"/>
      <c r="F111" s="136"/>
      <c r="G111" s="101"/>
    </row>
    <row r="112" spans="1:7" ht="17">
      <c r="A112" s="123">
        <v>19</v>
      </c>
      <c r="B112" s="85" t="e" vm="4">
        <v>#VALUE!</v>
      </c>
      <c r="C112" s="84" t="s">
        <v>108</v>
      </c>
      <c r="D112" s="136"/>
      <c r="E112" s="100"/>
      <c r="F112" s="136"/>
      <c r="G112" s="101"/>
    </row>
    <row r="113" spans="1:7" ht="17">
      <c r="A113" s="123">
        <v>19</v>
      </c>
      <c r="B113" s="85" t="e" vm="5">
        <v>#VALUE!</v>
      </c>
      <c r="C113" s="84" t="s">
        <v>109</v>
      </c>
      <c r="D113" s="136"/>
      <c r="E113" s="100"/>
      <c r="F113" s="136"/>
      <c r="G113" s="101"/>
    </row>
    <row r="114" spans="1:7" ht="17">
      <c r="A114" s="123">
        <v>19</v>
      </c>
      <c r="B114" s="85" t="e" vm="6">
        <v>#VALUE!</v>
      </c>
      <c r="C114" s="84" t="s">
        <v>110</v>
      </c>
      <c r="D114" s="136"/>
      <c r="E114" s="100"/>
      <c r="F114" s="136"/>
      <c r="G114" s="101"/>
    </row>
    <row r="115" spans="1:7" ht="17">
      <c r="A115" s="123">
        <v>19</v>
      </c>
      <c r="B115" s="85" t="e" vm="7">
        <v>#VALUE!</v>
      </c>
      <c r="C115" s="84" t="s">
        <v>111</v>
      </c>
      <c r="D115" s="136"/>
      <c r="E115" s="100"/>
      <c r="F115" s="136"/>
      <c r="G115" s="101"/>
    </row>
    <row r="116" spans="1:7" ht="17">
      <c r="A116" s="124">
        <v>20</v>
      </c>
      <c r="B116" s="87" t="e" vm="2">
        <v>#VALUE!</v>
      </c>
      <c r="C116" s="86" t="s">
        <v>106</v>
      </c>
      <c r="D116" s="137"/>
      <c r="E116" s="102"/>
      <c r="F116" s="137"/>
      <c r="G116" s="103"/>
    </row>
    <row r="117" spans="1:7" ht="17">
      <c r="A117" s="124">
        <v>20</v>
      </c>
      <c r="B117" s="87" t="e" vm="3">
        <v>#VALUE!</v>
      </c>
      <c r="C117" s="86" t="s">
        <v>107</v>
      </c>
      <c r="D117" s="137"/>
      <c r="E117" s="102"/>
      <c r="F117" s="137"/>
      <c r="G117" s="103"/>
    </row>
    <row r="118" spans="1:7" ht="17">
      <c r="A118" s="124">
        <v>20</v>
      </c>
      <c r="B118" s="87" t="e" vm="4">
        <v>#VALUE!</v>
      </c>
      <c r="C118" s="86" t="s">
        <v>108</v>
      </c>
      <c r="D118" s="137"/>
      <c r="E118" s="102"/>
      <c r="F118" s="137"/>
      <c r="G118" s="103"/>
    </row>
    <row r="119" spans="1:7" ht="17">
      <c r="A119" s="124">
        <v>20</v>
      </c>
      <c r="B119" s="87" t="e" vm="5">
        <v>#VALUE!</v>
      </c>
      <c r="C119" s="86" t="s">
        <v>109</v>
      </c>
      <c r="D119" s="137"/>
      <c r="E119" s="102"/>
      <c r="F119" s="137"/>
      <c r="G119" s="103"/>
    </row>
    <row r="120" spans="1:7" ht="17">
      <c r="A120" s="124">
        <v>20</v>
      </c>
      <c r="B120" s="87" t="e" vm="6">
        <v>#VALUE!</v>
      </c>
      <c r="C120" s="86" t="s">
        <v>110</v>
      </c>
      <c r="D120" s="137"/>
      <c r="E120" s="102"/>
      <c r="F120" s="137"/>
      <c r="G120" s="103"/>
    </row>
    <row r="121" spans="1:7" ht="17">
      <c r="A121" s="124">
        <v>20</v>
      </c>
      <c r="B121" s="87" t="e" vm="7">
        <v>#VALUE!</v>
      </c>
      <c r="C121" s="86" t="s">
        <v>111</v>
      </c>
      <c r="D121" s="137"/>
      <c r="E121" s="102"/>
      <c r="F121" s="137"/>
      <c r="G121" s="103"/>
    </row>
    <row r="122" spans="1:7" ht="17">
      <c r="A122" s="123">
        <v>21</v>
      </c>
      <c r="B122" s="85" t="e" vm="2">
        <v>#VALUE!</v>
      </c>
      <c r="C122" s="84" t="s">
        <v>106</v>
      </c>
      <c r="D122" s="136"/>
      <c r="E122" s="100"/>
      <c r="F122" s="136"/>
      <c r="G122" s="101"/>
    </row>
    <row r="123" spans="1:7" ht="17">
      <c r="A123" s="123">
        <v>21</v>
      </c>
      <c r="B123" s="85" t="e" vm="3">
        <v>#VALUE!</v>
      </c>
      <c r="C123" s="84" t="s">
        <v>107</v>
      </c>
      <c r="D123" s="136"/>
      <c r="E123" s="100"/>
      <c r="F123" s="136"/>
      <c r="G123" s="101"/>
    </row>
    <row r="124" spans="1:7" ht="17">
      <c r="A124" s="123">
        <v>21</v>
      </c>
      <c r="B124" s="85" t="e" vm="4">
        <v>#VALUE!</v>
      </c>
      <c r="C124" s="84" t="s">
        <v>108</v>
      </c>
      <c r="D124" s="136"/>
      <c r="E124" s="100"/>
      <c r="F124" s="136"/>
      <c r="G124" s="101"/>
    </row>
    <row r="125" spans="1:7" ht="17">
      <c r="A125" s="123">
        <v>21</v>
      </c>
      <c r="B125" s="85" t="e" vm="5">
        <v>#VALUE!</v>
      </c>
      <c r="C125" s="84" t="s">
        <v>109</v>
      </c>
      <c r="D125" s="136"/>
      <c r="E125" s="100"/>
      <c r="F125" s="136"/>
      <c r="G125" s="101"/>
    </row>
    <row r="126" spans="1:7" ht="17">
      <c r="A126" s="123">
        <v>21</v>
      </c>
      <c r="B126" s="85" t="e" vm="6">
        <v>#VALUE!</v>
      </c>
      <c r="C126" s="84" t="s">
        <v>110</v>
      </c>
      <c r="D126" s="136"/>
      <c r="E126" s="100"/>
      <c r="F126" s="136"/>
      <c r="G126" s="101"/>
    </row>
    <row r="127" spans="1:7" ht="17">
      <c r="A127" s="123">
        <v>21</v>
      </c>
      <c r="B127" s="85" t="e" vm="7">
        <v>#VALUE!</v>
      </c>
      <c r="C127" s="84" t="s">
        <v>111</v>
      </c>
      <c r="D127" s="136"/>
      <c r="E127" s="100"/>
      <c r="F127" s="136"/>
      <c r="G127" s="101"/>
    </row>
    <row r="128" spans="1:7" ht="17">
      <c r="A128" s="124">
        <v>22</v>
      </c>
      <c r="B128" s="87" t="e" vm="2">
        <v>#VALUE!</v>
      </c>
      <c r="C128" s="86" t="s">
        <v>106</v>
      </c>
      <c r="D128" s="137"/>
      <c r="E128" s="102"/>
      <c r="F128" s="137"/>
      <c r="G128" s="103"/>
    </row>
    <row r="129" spans="1:7" ht="17">
      <c r="A129" s="124">
        <v>22</v>
      </c>
      <c r="B129" s="87" t="e" vm="3">
        <v>#VALUE!</v>
      </c>
      <c r="C129" s="86" t="s">
        <v>107</v>
      </c>
      <c r="D129" s="137"/>
      <c r="E129" s="102"/>
      <c r="F129" s="137"/>
      <c r="G129" s="103"/>
    </row>
    <row r="130" spans="1:7" ht="17">
      <c r="A130" s="124">
        <v>22</v>
      </c>
      <c r="B130" s="87" t="e" vm="4">
        <v>#VALUE!</v>
      </c>
      <c r="C130" s="86" t="s">
        <v>108</v>
      </c>
      <c r="D130" s="137"/>
      <c r="E130" s="102"/>
      <c r="F130" s="137"/>
      <c r="G130" s="103"/>
    </row>
    <row r="131" spans="1:7" ht="17">
      <c r="A131" s="124">
        <v>22</v>
      </c>
      <c r="B131" s="87" t="e" vm="5">
        <v>#VALUE!</v>
      </c>
      <c r="C131" s="86" t="s">
        <v>109</v>
      </c>
      <c r="D131" s="137"/>
      <c r="E131" s="102"/>
      <c r="F131" s="137"/>
      <c r="G131" s="103"/>
    </row>
    <row r="132" spans="1:7" ht="17">
      <c r="A132" s="124">
        <v>22</v>
      </c>
      <c r="B132" s="87" t="e" vm="6">
        <v>#VALUE!</v>
      </c>
      <c r="C132" s="86" t="s">
        <v>110</v>
      </c>
      <c r="D132" s="137"/>
      <c r="E132" s="102"/>
      <c r="F132" s="137"/>
      <c r="G132" s="103"/>
    </row>
    <row r="133" spans="1:7" ht="17">
      <c r="A133" s="124">
        <v>22</v>
      </c>
      <c r="B133" s="87" t="e" vm="7">
        <v>#VALUE!</v>
      </c>
      <c r="C133" s="86" t="s">
        <v>111</v>
      </c>
      <c r="D133" s="137"/>
      <c r="E133" s="102"/>
      <c r="F133" s="137"/>
      <c r="G133" s="103"/>
    </row>
    <row r="134" spans="1:7" ht="17">
      <c r="A134" s="123">
        <v>23</v>
      </c>
      <c r="B134" s="85" t="e" vm="2">
        <v>#VALUE!</v>
      </c>
      <c r="C134" s="84" t="s">
        <v>106</v>
      </c>
      <c r="D134" s="136"/>
      <c r="E134" s="100"/>
      <c r="F134" s="136"/>
      <c r="G134" s="101"/>
    </row>
    <row r="135" spans="1:7" ht="17">
      <c r="A135" s="123">
        <v>23</v>
      </c>
      <c r="B135" s="85" t="e" vm="3">
        <v>#VALUE!</v>
      </c>
      <c r="C135" s="84" t="s">
        <v>107</v>
      </c>
      <c r="D135" s="136"/>
      <c r="E135" s="100"/>
      <c r="F135" s="136"/>
      <c r="G135" s="101"/>
    </row>
    <row r="136" spans="1:7" ht="17">
      <c r="A136" s="123">
        <v>23</v>
      </c>
      <c r="B136" s="85" t="e" vm="4">
        <v>#VALUE!</v>
      </c>
      <c r="C136" s="84" t="s">
        <v>108</v>
      </c>
      <c r="D136" s="136"/>
      <c r="E136" s="100"/>
      <c r="F136" s="136"/>
      <c r="G136" s="101"/>
    </row>
    <row r="137" spans="1:7" ht="17">
      <c r="A137" s="123">
        <v>24</v>
      </c>
      <c r="B137" s="85" t="e" vm="5">
        <v>#VALUE!</v>
      </c>
      <c r="C137" s="84" t="s">
        <v>109</v>
      </c>
      <c r="D137" s="136"/>
      <c r="E137" s="100"/>
      <c r="F137" s="136"/>
      <c r="G137" s="101"/>
    </row>
    <row r="138" spans="1:7" ht="17">
      <c r="A138" s="123">
        <v>25</v>
      </c>
      <c r="B138" s="85" t="e" vm="6">
        <v>#VALUE!</v>
      </c>
      <c r="C138" s="84" t="s">
        <v>110</v>
      </c>
      <c r="D138" s="136"/>
      <c r="E138" s="100"/>
      <c r="F138" s="136"/>
      <c r="G138" s="101"/>
    </row>
    <row r="139" spans="1:7" ht="17">
      <c r="A139" s="123">
        <v>26</v>
      </c>
      <c r="B139" s="85" t="e" vm="7">
        <v>#VALUE!</v>
      </c>
      <c r="C139" s="84" t="s">
        <v>111</v>
      </c>
      <c r="D139" s="136"/>
      <c r="E139" s="100"/>
      <c r="F139" s="136"/>
      <c r="G139" s="101"/>
    </row>
    <row r="140" spans="1:7" ht="17">
      <c r="A140" s="124">
        <v>27</v>
      </c>
      <c r="B140" s="87" t="e" vm="2">
        <v>#VALUE!</v>
      </c>
      <c r="C140" s="86" t="s">
        <v>106</v>
      </c>
      <c r="D140" s="137"/>
      <c r="E140" s="102"/>
      <c r="F140" s="137"/>
      <c r="G140" s="103"/>
    </row>
    <row r="141" spans="1:7" ht="17">
      <c r="A141" s="124">
        <v>27</v>
      </c>
      <c r="B141" s="87" t="e" vm="3">
        <v>#VALUE!</v>
      </c>
      <c r="C141" s="86" t="s">
        <v>107</v>
      </c>
      <c r="D141" s="137"/>
      <c r="E141" s="102"/>
      <c r="F141" s="137"/>
      <c r="G141" s="103"/>
    </row>
    <row r="142" spans="1:7" ht="17">
      <c r="A142" s="124">
        <v>27</v>
      </c>
      <c r="B142" s="87" t="e" vm="4">
        <v>#VALUE!</v>
      </c>
      <c r="C142" s="86" t="s">
        <v>108</v>
      </c>
      <c r="D142" s="137"/>
      <c r="E142" s="102"/>
      <c r="F142" s="137"/>
      <c r="G142" s="103"/>
    </row>
    <row r="143" spans="1:7" ht="17">
      <c r="A143" s="124">
        <v>27</v>
      </c>
      <c r="B143" s="87" t="e" vm="5">
        <v>#VALUE!</v>
      </c>
      <c r="C143" s="86" t="s">
        <v>109</v>
      </c>
      <c r="D143" s="137"/>
      <c r="E143" s="102"/>
      <c r="F143" s="137"/>
      <c r="G143" s="103"/>
    </row>
    <row r="144" spans="1:7" ht="17">
      <c r="A144" s="124">
        <v>27</v>
      </c>
      <c r="B144" s="87" t="e" vm="6">
        <v>#VALUE!</v>
      </c>
      <c r="C144" s="86" t="s">
        <v>110</v>
      </c>
      <c r="D144" s="137"/>
      <c r="E144" s="102"/>
      <c r="F144" s="137"/>
      <c r="G144" s="103"/>
    </row>
    <row r="145" spans="1:7" ht="17">
      <c r="A145" s="124">
        <v>27</v>
      </c>
      <c r="B145" s="87" t="e" vm="7">
        <v>#VALUE!</v>
      </c>
      <c r="C145" s="86" t="s">
        <v>111</v>
      </c>
      <c r="D145" s="137"/>
      <c r="E145" s="102"/>
      <c r="F145" s="137"/>
      <c r="G145" s="103"/>
    </row>
    <row r="146" spans="1:7" ht="17">
      <c r="A146" s="123">
        <v>28</v>
      </c>
      <c r="B146" s="85" t="e" vm="2">
        <v>#VALUE!</v>
      </c>
      <c r="C146" s="84" t="s">
        <v>106</v>
      </c>
      <c r="D146" s="136"/>
      <c r="E146" s="100"/>
      <c r="F146" s="136"/>
      <c r="G146" s="101"/>
    </row>
    <row r="147" spans="1:7" ht="17">
      <c r="A147" s="123">
        <v>28</v>
      </c>
      <c r="B147" s="85" t="e" vm="3">
        <v>#VALUE!</v>
      </c>
      <c r="C147" s="84" t="s">
        <v>107</v>
      </c>
      <c r="D147" s="136"/>
      <c r="E147" s="100"/>
      <c r="F147" s="136"/>
      <c r="G147" s="101"/>
    </row>
    <row r="148" spans="1:7" ht="17">
      <c r="A148" s="123">
        <v>28</v>
      </c>
      <c r="B148" s="85" t="e" vm="4">
        <v>#VALUE!</v>
      </c>
      <c r="C148" s="84" t="s">
        <v>108</v>
      </c>
      <c r="D148" s="136"/>
      <c r="E148" s="100"/>
      <c r="F148" s="136"/>
      <c r="G148" s="101"/>
    </row>
    <row r="149" spans="1:7" ht="17">
      <c r="A149" s="123">
        <v>28</v>
      </c>
      <c r="B149" s="85" t="e" vm="5">
        <v>#VALUE!</v>
      </c>
      <c r="C149" s="84" t="s">
        <v>109</v>
      </c>
      <c r="D149" s="136"/>
      <c r="E149" s="100"/>
      <c r="F149" s="136"/>
      <c r="G149" s="101"/>
    </row>
    <row r="150" spans="1:7" ht="17">
      <c r="A150" s="123">
        <v>28</v>
      </c>
      <c r="B150" s="85" t="e" vm="6">
        <v>#VALUE!</v>
      </c>
      <c r="C150" s="84" t="s">
        <v>110</v>
      </c>
      <c r="D150" s="136"/>
      <c r="E150" s="100"/>
      <c r="F150" s="136"/>
      <c r="G150" s="101"/>
    </row>
    <row r="151" spans="1:7" ht="17">
      <c r="A151" s="123">
        <v>28</v>
      </c>
      <c r="B151" s="85" t="e" vm="7">
        <v>#VALUE!</v>
      </c>
      <c r="C151" s="84" t="s">
        <v>111</v>
      </c>
      <c r="D151" s="136"/>
      <c r="E151" s="100"/>
      <c r="F151" s="136"/>
      <c r="G151" s="101"/>
    </row>
    <row r="152" spans="1:7" ht="17">
      <c r="A152" s="124">
        <v>29</v>
      </c>
      <c r="B152" s="87" t="e" vm="2">
        <v>#VALUE!</v>
      </c>
      <c r="C152" s="86" t="s">
        <v>106</v>
      </c>
      <c r="D152" s="137"/>
      <c r="E152" s="102"/>
      <c r="F152" s="137"/>
      <c r="G152" s="103"/>
    </row>
    <row r="153" spans="1:7" ht="17">
      <c r="A153" s="124">
        <v>29</v>
      </c>
      <c r="B153" s="87" t="e" vm="3">
        <v>#VALUE!</v>
      </c>
      <c r="C153" s="86" t="s">
        <v>107</v>
      </c>
      <c r="D153" s="137"/>
      <c r="E153" s="102"/>
      <c r="F153" s="137"/>
      <c r="G153" s="103"/>
    </row>
    <row r="154" spans="1:7" ht="17">
      <c r="A154" s="124">
        <v>29</v>
      </c>
      <c r="B154" s="87" t="e" vm="4">
        <v>#VALUE!</v>
      </c>
      <c r="C154" s="86" t="s">
        <v>108</v>
      </c>
      <c r="D154" s="137"/>
      <c r="E154" s="102"/>
      <c r="F154" s="137"/>
      <c r="G154" s="103"/>
    </row>
    <row r="155" spans="1:7" ht="17">
      <c r="A155" s="124">
        <v>29</v>
      </c>
      <c r="B155" s="87" t="e" vm="5">
        <v>#VALUE!</v>
      </c>
      <c r="C155" s="86" t="s">
        <v>109</v>
      </c>
      <c r="D155" s="137"/>
      <c r="E155" s="102"/>
      <c r="F155" s="137"/>
      <c r="G155" s="103"/>
    </row>
    <row r="156" spans="1:7" ht="17">
      <c r="A156" s="124">
        <v>29</v>
      </c>
      <c r="B156" s="87" t="e" vm="6">
        <v>#VALUE!</v>
      </c>
      <c r="C156" s="86" t="s">
        <v>110</v>
      </c>
      <c r="D156" s="137"/>
      <c r="E156" s="102"/>
      <c r="F156" s="137"/>
      <c r="G156" s="103"/>
    </row>
    <row r="157" spans="1:7" ht="17">
      <c r="A157" s="124">
        <v>29</v>
      </c>
      <c r="B157" s="87" t="e" vm="7">
        <v>#VALUE!</v>
      </c>
      <c r="C157" s="86" t="s">
        <v>111</v>
      </c>
      <c r="D157" s="137"/>
      <c r="E157" s="102"/>
      <c r="F157" s="137"/>
      <c r="G157" s="103"/>
    </row>
    <row r="158" spans="1:7" ht="17">
      <c r="A158" s="123">
        <v>30</v>
      </c>
      <c r="B158" s="85" t="e" vm="2">
        <v>#VALUE!</v>
      </c>
      <c r="C158" s="84" t="s">
        <v>106</v>
      </c>
      <c r="D158" s="136"/>
      <c r="E158" s="100"/>
      <c r="F158" s="136"/>
      <c r="G158" s="101"/>
    </row>
    <row r="159" spans="1:7" ht="17">
      <c r="A159" s="123">
        <v>30</v>
      </c>
      <c r="B159" s="85" t="e" vm="3">
        <v>#VALUE!</v>
      </c>
      <c r="C159" s="84" t="s">
        <v>107</v>
      </c>
      <c r="D159" s="136"/>
      <c r="E159" s="100"/>
      <c r="F159" s="136"/>
      <c r="G159" s="101"/>
    </row>
    <row r="160" spans="1:7" ht="17">
      <c r="A160" s="123">
        <v>30</v>
      </c>
      <c r="B160" s="85" t="e" vm="4">
        <v>#VALUE!</v>
      </c>
      <c r="C160" s="84" t="s">
        <v>108</v>
      </c>
      <c r="D160" s="136"/>
      <c r="E160" s="100"/>
      <c r="F160" s="136"/>
      <c r="G160" s="101"/>
    </row>
    <row r="161" spans="1:7" ht="17">
      <c r="A161" s="123">
        <v>30</v>
      </c>
      <c r="B161" s="85" t="e" vm="5">
        <v>#VALUE!</v>
      </c>
      <c r="C161" s="84" t="s">
        <v>109</v>
      </c>
      <c r="D161" s="136"/>
      <c r="E161" s="100"/>
      <c r="F161" s="136"/>
      <c r="G161" s="101"/>
    </row>
    <row r="162" spans="1:7" ht="17">
      <c r="A162" s="123">
        <v>30</v>
      </c>
      <c r="B162" s="85" t="e" vm="6">
        <v>#VALUE!</v>
      </c>
      <c r="C162" s="84" t="s">
        <v>110</v>
      </c>
      <c r="D162" s="136"/>
      <c r="E162" s="100"/>
      <c r="F162" s="136"/>
      <c r="G162" s="101"/>
    </row>
    <row r="163" spans="1:7" ht="17">
      <c r="A163" s="123">
        <v>30</v>
      </c>
      <c r="B163" s="85" t="e" vm="7">
        <v>#VALUE!</v>
      </c>
      <c r="C163" s="84" t="s">
        <v>111</v>
      </c>
      <c r="D163" s="136"/>
      <c r="E163" s="100"/>
      <c r="F163" s="136"/>
      <c r="G163" s="101"/>
    </row>
    <row r="164" spans="1:7" ht="17">
      <c r="A164" s="124">
        <v>31</v>
      </c>
      <c r="B164" s="87" t="e" vm="2">
        <v>#VALUE!</v>
      </c>
      <c r="C164" s="86" t="s">
        <v>106</v>
      </c>
      <c r="D164" s="137"/>
      <c r="E164" s="102"/>
      <c r="F164" s="137"/>
      <c r="G164" s="103"/>
    </row>
    <row r="165" spans="1:7" ht="17">
      <c r="A165" s="124">
        <v>31</v>
      </c>
      <c r="B165" s="87" t="e" vm="3">
        <v>#VALUE!</v>
      </c>
      <c r="C165" s="86" t="s">
        <v>107</v>
      </c>
      <c r="D165" s="137"/>
      <c r="E165" s="102"/>
      <c r="F165" s="137"/>
      <c r="G165" s="103"/>
    </row>
    <row r="166" spans="1:7" ht="17">
      <c r="A166" s="124">
        <v>31</v>
      </c>
      <c r="B166" s="87" t="e" vm="4">
        <v>#VALUE!</v>
      </c>
      <c r="C166" s="86" t="s">
        <v>108</v>
      </c>
      <c r="D166" s="137"/>
      <c r="E166" s="102"/>
      <c r="F166" s="137"/>
      <c r="G166" s="103"/>
    </row>
    <row r="167" spans="1:7" ht="17">
      <c r="A167" s="124">
        <v>31</v>
      </c>
      <c r="B167" s="87" t="e" vm="5">
        <v>#VALUE!</v>
      </c>
      <c r="C167" s="86" t="s">
        <v>109</v>
      </c>
      <c r="D167" s="137"/>
      <c r="E167" s="102"/>
      <c r="F167" s="137"/>
      <c r="G167" s="103"/>
    </row>
    <row r="168" spans="1:7" ht="17">
      <c r="A168" s="124">
        <v>31</v>
      </c>
      <c r="B168" s="87" t="e" vm="6">
        <v>#VALUE!</v>
      </c>
      <c r="C168" s="86" t="s">
        <v>110</v>
      </c>
      <c r="D168" s="137"/>
      <c r="E168" s="102"/>
      <c r="F168" s="137"/>
      <c r="G168" s="103"/>
    </row>
    <row r="169" spans="1:7" ht="17">
      <c r="A169" s="124">
        <v>31</v>
      </c>
      <c r="B169" s="87" t="e" vm="7">
        <v>#VALUE!</v>
      </c>
      <c r="C169" s="86" t="s">
        <v>111</v>
      </c>
      <c r="D169" s="137"/>
      <c r="E169" s="102"/>
      <c r="F169" s="137"/>
      <c r="G169" s="103"/>
    </row>
    <row r="170" spans="1:7" ht="17">
      <c r="A170" s="123">
        <v>32</v>
      </c>
      <c r="B170" s="85" t="e" vm="2">
        <v>#VALUE!</v>
      </c>
      <c r="C170" s="84" t="s">
        <v>106</v>
      </c>
      <c r="D170" s="136"/>
      <c r="E170" s="100"/>
      <c r="F170" s="136"/>
      <c r="G170" s="101"/>
    </row>
    <row r="171" spans="1:7" ht="17">
      <c r="A171" s="123">
        <v>32</v>
      </c>
      <c r="B171" s="85" t="e" vm="3">
        <v>#VALUE!</v>
      </c>
      <c r="C171" s="84" t="s">
        <v>107</v>
      </c>
      <c r="D171" s="136"/>
      <c r="E171" s="100"/>
      <c r="F171" s="136"/>
      <c r="G171" s="101"/>
    </row>
    <row r="172" spans="1:7" ht="17">
      <c r="A172" s="123">
        <v>32</v>
      </c>
      <c r="B172" s="85" t="e" vm="4">
        <v>#VALUE!</v>
      </c>
      <c r="C172" s="84" t="s">
        <v>108</v>
      </c>
      <c r="D172" s="136"/>
      <c r="E172" s="100"/>
      <c r="F172" s="136"/>
      <c r="G172" s="101"/>
    </row>
    <row r="173" spans="1:7" ht="17">
      <c r="A173" s="123">
        <v>32</v>
      </c>
      <c r="B173" s="85" t="e" vm="5">
        <v>#VALUE!</v>
      </c>
      <c r="C173" s="84" t="s">
        <v>109</v>
      </c>
      <c r="D173" s="136"/>
      <c r="E173" s="100"/>
      <c r="F173" s="136"/>
      <c r="G173" s="101"/>
    </row>
    <row r="174" spans="1:7" ht="17">
      <c r="A174" s="123">
        <v>32</v>
      </c>
      <c r="B174" s="85" t="e" vm="6">
        <v>#VALUE!</v>
      </c>
      <c r="C174" s="84" t="s">
        <v>110</v>
      </c>
      <c r="D174" s="136"/>
      <c r="E174" s="100"/>
      <c r="F174" s="136"/>
      <c r="G174" s="101"/>
    </row>
    <row r="175" spans="1:7" ht="17">
      <c r="A175" s="123">
        <v>32</v>
      </c>
      <c r="B175" s="85" t="e" vm="7">
        <v>#VALUE!</v>
      </c>
      <c r="C175" s="84" t="s">
        <v>111</v>
      </c>
      <c r="D175" s="136"/>
      <c r="E175" s="100"/>
      <c r="F175" s="136"/>
      <c r="G175" s="101"/>
    </row>
    <row r="176" spans="1:7" ht="17">
      <c r="A176" s="124">
        <v>33</v>
      </c>
      <c r="B176" s="87" t="e" vm="2">
        <v>#VALUE!</v>
      </c>
      <c r="C176" s="86" t="s">
        <v>106</v>
      </c>
      <c r="D176" s="137"/>
      <c r="E176" s="102"/>
      <c r="F176" s="137"/>
      <c r="G176" s="103"/>
    </row>
    <row r="177" spans="1:7" ht="17">
      <c r="A177" s="124">
        <v>33</v>
      </c>
      <c r="B177" s="87" t="e" vm="3">
        <v>#VALUE!</v>
      </c>
      <c r="C177" s="86" t="s">
        <v>107</v>
      </c>
      <c r="D177" s="137"/>
      <c r="E177" s="102"/>
      <c r="F177" s="137"/>
      <c r="G177" s="103"/>
    </row>
    <row r="178" spans="1:7" ht="17">
      <c r="A178" s="124">
        <v>33</v>
      </c>
      <c r="B178" s="87" t="e" vm="4">
        <v>#VALUE!</v>
      </c>
      <c r="C178" s="86" t="s">
        <v>108</v>
      </c>
      <c r="D178" s="137"/>
      <c r="E178" s="102"/>
      <c r="F178" s="137"/>
      <c r="G178" s="103"/>
    </row>
    <row r="179" spans="1:7" ht="17">
      <c r="A179" s="124">
        <v>33</v>
      </c>
      <c r="B179" s="87" t="e" vm="5">
        <v>#VALUE!</v>
      </c>
      <c r="C179" s="86" t="s">
        <v>109</v>
      </c>
      <c r="D179" s="137"/>
      <c r="E179" s="102"/>
      <c r="F179" s="137"/>
      <c r="G179" s="103"/>
    </row>
    <row r="180" spans="1:7" ht="17">
      <c r="A180" s="124">
        <v>33</v>
      </c>
      <c r="B180" s="87" t="e" vm="6">
        <v>#VALUE!</v>
      </c>
      <c r="C180" s="86" t="s">
        <v>110</v>
      </c>
      <c r="D180" s="137"/>
      <c r="E180" s="102"/>
      <c r="F180" s="137"/>
      <c r="G180" s="103"/>
    </row>
    <row r="181" spans="1:7" ht="17">
      <c r="A181" s="124">
        <v>33</v>
      </c>
      <c r="B181" s="87" t="e" vm="7">
        <v>#VALUE!</v>
      </c>
      <c r="C181" s="86" t="s">
        <v>111</v>
      </c>
      <c r="D181" s="137"/>
      <c r="E181" s="102"/>
      <c r="F181" s="137"/>
      <c r="G181" s="103"/>
    </row>
    <row r="182" spans="1:7" ht="17">
      <c r="A182" s="123">
        <v>34</v>
      </c>
      <c r="B182" s="85" t="e" vm="2">
        <v>#VALUE!</v>
      </c>
      <c r="C182" s="84" t="s">
        <v>106</v>
      </c>
      <c r="D182" s="136"/>
      <c r="E182" s="100"/>
      <c r="F182" s="136"/>
      <c r="G182" s="101"/>
    </row>
    <row r="183" spans="1:7" ht="17">
      <c r="A183" s="123">
        <v>34</v>
      </c>
      <c r="B183" s="85" t="e" vm="3">
        <v>#VALUE!</v>
      </c>
      <c r="C183" s="84" t="s">
        <v>107</v>
      </c>
      <c r="D183" s="136"/>
      <c r="E183" s="100"/>
      <c r="F183" s="136"/>
      <c r="G183" s="101"/>
    </row>
    <row r="184" spans="1:7" ht="17">
      <c r="A184" s="123">
        <v>34</v>
      </c>
      <c r="B184" s="85" t="e" vm="4">
        <v>#VALUE!</v>
      </c>
      <c r="C184" s="84" t="s">
        <v>108</v>
      </c>
      <c r="D184" s="136"/>
      <c r="E184" s="100"/>
      <c r="F184" s="136"/>
      <c r="G184" s="101"/>
    </row>
    <row r="185" spans="1:7" ht="17">
      <c r="A185" s="123">
        <v>34</v>
      </c>
      <c r="B185" s="85" t="e" vm="5">
        <v>#VALUE!</v>
      </c>
      <c r="C185" s="84" t="s">
        <v>109</v>
      </c>
      <c r="D185" s="136"/>
      <c r="E185" s="100"/>
      <c r="F185" s="136"/>
      <c r="G185" s="101"/>
    </row>
    <row r="186" spans="1:7" ht="17">
      <c r="A186" s="123">
        <v>34</v>
      </c>
      <c r="B186" s="85" t="e" vm="6">
        <v>#VALUE!</v>
      </c>
      <c r="C186" s="84" t="s">
        <v>110</v>
      </c>
      <c r="D186" s="136"/>
      <c r="E186" s="100"/>
      <c r="F186" s="136"/>
      <c r="G186" s="101"/>
    </row>
    <row r="187" spans="1:7" ht="17">
      <c r="A187" s="123">
        <v>34</v>
      </c>
      <c r="B187" s="85" t="e" vm="7">
        <v>#VALUE!</v>
      </c>
      <c r="C187" s="84" t="s">
        <v>111</v>
      </c>
      <c r="D187" s="136"/>
      <c r="E187" s="100"/>
      <c r="F187" s="136"/>
      <c r="G187" s="101"/>
    </row>
    <row r="188" spans="1:7" ht="17">
      <c r="A188" s="124">
        <v>35</v>
      </c>
      <c r="B188" s="87" t="e" vm="2">
        <v>#VALUE!</v>
      </c>
      <c r="C188" s="86" t="s">
        <v>106</v>
      </c>
      <c r="D188" s="137"/>
      <c r="E188" s="102"/>
      <c r="F188" s="137"/>
      <c r="G188" s="103"/>
    </row>
    <row r="189" spans="1:7" ht="17">
      <c r="A189" s="124">
        <v>35</v>
      </c>
      <c r="B189" s="87" t="e" vm="3">
        <v>#VALUE!</v>
      </c>
      <c r="C189" s="86" t="s">
        <v>107</v>
      </c>
      <c r="D189" s="137"/>
      <c r="E189" s="102"/>
      <c r="F189" s="137"/>
      <c r="G189" s="103"/>
    </row>
    <row r="190" spans="1:7" ht="17">
      <c r="A190" s="124">
        <v>35</v>
      </c>
      <c r="B190" s="87" t="e" vm="4">
        <v>#VALUE!</v>
      </c>
      <c r="C190" s="86" t="s">
        <v>108</v>
      </c>
      <c r="D190" s="137"/>
      <c r="E190" s="102"/>
      <c r="F190" s="137"/>
      <c r="G190" s="103"/>
    </row>
    <row r="191" spans="1:7" ht="17">
      <c r="A191" s="124">
        <v>35</v>
      </c>
      <c r="B191" s="87" t="e" vm="5">
        <v>#VALUE!</v>
      </c>
      <c r="C191" s="86" t="s">
        <v>109</v>
      </c>
      <c r="D191" s="137"/>
      <c r="E191" s="102"/>
      <c r="F191" s="137"/>
      <c r="G191" s="103"/>
    </row>
    <row r="192" spans="1:7" ht="17">
      <c r="A192" s="124">
        <v>35</v>
      </c>
      <c r="B192" s="87" t="e" vm="6">
        <v>#VALUE!</v>
      </c>
      <c r="C192" s="86" t="s">
        <v>110</v>
      </c>
      <c r="D192" s="137"/>
      <c r="E192" s="102"/>
      <c r="F192" s="137"/>
      <c r="G192" s="103"/>
    </row>
    <row r="193" spans="1:7" ht="17">
      <c r="A193" s="124">
        <v>35</v>
      </c>
      <c r="B193" s="87" t="e" vm="7">
        <v>#VALUE!</v>
      </c>
      <c r="C193" s="86" t="s">
        <v>111</v>
      </c>
      <c r="D193" s="137"/>
      <c r="E193" s="102"/>
      <c r="F193" s="137"/>
      <c r="G193" s="103"/>
    </row>
    <row r="194" spans="1:7" ht="17">
      <c r="A194" s="123">
        <v>36</v>
      </c>
      <c r="B194" s="85" t="e" vm="2">
        <v>#VALUE!</v>
      </c>
      <c r="C194" s="84" t="s">
        <v>106</v>
      </c>
      <c r="D194" s="136"/>
      <c r="E194" s="100"/>
      <c r="F194" s="136"/>
      <c r="G194" s="101"/>
    </row>
    <row r="195" spans="1:7" ht="17">
      <c r="A195" s="123">
        <v>36</v>
      </c>
      <c r="B195" s="85" t="e" vm="3">
        <v>#VALUE!</v>
      </c>
      <c r="C195" s="84" t="s">
        <v>107</v>
      </c>
      <c r="D195" s="136"/>
      <c r="E195" s="100"/>
      <c r="F195" s="136"/>
      <c r="G195" s="101"/>
    </row>
    <row r="196" spans="1:7" ht="17">
      <c r="A196" s="123">
        <v>36</v>
      </c>
      <c r="B196" s="85" t="e" vm="4">
        <v>#VALUE!</v>
      </c>
      <c r="C196" s="84" t="s">
        <v>108</v>
      </c>
      <c r="D196" s="136"/>
      <c r="E196" s="100"/>
      <c r="F196" s="136"/>
      <c r="G196" s="101"/>
    </row>
    <row r="197" spans="1:7" ht="17">
      <c r="A197" s="123">
        <v>36</v>
      </c>
      <c r="B197" s="85" t="e" vm="5">
        <v>#VALUE!</v>
      </c>
      <c r="C197" s="84" t="s">
        <v>109</v>
      </c>
      <c r="D197" s="136"/>
      <c r="E197" s="100"/>
      <c r="F197" s="136"/>
      <c r="G197" s="101"/>
    </row>
    <row r="198" spans="1:7" ht="17">
      <c r="A198" s="123">
        <v>36</v>
      </c>
      <c r="B198" s="85" t="e" vm="6">
        <v>#VALUE!</v>
      </c>
      <c r="C198" s="84" t="s">
        <v>110</v>
      </c>
      <c r="D198" s="136"/>
      <c r="E198" s="100"/>
      <c r="F198" s="136"/>
      <c r="G198" s="101"/>
    </row>
    <row r="199" spans="1:7" ht="17">
      <c r="A199" s="123">
        <v>36</v>
      </c>
      <c r="B199" s="85" t="e" vm="7">
        <v>#VALUE!</v>
      </c>
      <c r="C199" s="84" t="s">
        <v>111</v>
      </c>
      <c r="D199" s="136"/>
      <c r="E199" s="100"/>
      <c r="F199" s="136"/>
      <c r="G199" s="101"/>
    </row>
    <row r="200" spans="1:7" ht="17">
      <c r="A200" s="124">
        <v>37</v>
      </c>
      <c r="B200" s="87" t="e" vm="2">
        <v>#VALUE!</v>
      </c>
      <c r="C200" s="86" t="s">
        <v>106</v>
      </c>
      <c r="D200" s="137"/>
      <c r="E200" s="102"/>
      <c r="F200" s="137"/>
      <c r="G200" s="103"/>
    </row>
    <row r="201" spans="1:7" ht="17">
      <c r="A201" s="124">
        <v>37</v>
      </c>
      <c r="B201" s="87" t="e" vm="3">
        <v>#VALUE!</v>
      </c>
      <c r="C201" s="86" t="s">
        <v>107</v>
      </c>
      <c r="D201" s="137"/>
      <c r="E201" s="102"/>
      <c r="F201" s="137"/>
      <c r="G201" s="103"/>
    </row>
    <row r="202" spans="1:7" ht="17">
      <c r="A202" s="124">
        <v>37</v>
      </c>
      <c r="B202" s="87" t="e" vm="4">
        <v>#VALUE!</v>
      </c>
      <c r="C202" s="86" t="s">
        <v>108</v>
      </c>
      <c r="D202" s="137"/>
      <c r="E202" s="102"/>
      <c r="F202" s="137"/>
      <c r="G202" s="103"/>
    </row>
    <row r="203" spans="1:7" ht="17">
      <c r="A203" s="124">
        <v>37</v>
      </c>
      <c r="B203" s="87" t="e" vm="5">
        <v>#VALUE!</v>
      </c>
      <c r="C203" s="86" t="s">
        <v>109</v>
      </c>
      <c r="D203" s="137"/>
      <c r="E203" s="102"/>
      <c r="F203" s="137"/>
      <c r="G203" s="103"/>
    </row>
    <row r="204" spans="1:7" ht="17">
      <c r="A204" s="124">
        <v>37</v>
      </c>
      <c r="B204" s="87" t="e" vm="6">
        <v>#VALUE!</v>
      </c>
      <c r="C204" s="86" t="s">
        <v>110</v>
      </c>
      <c r="D204" s="137"/>
      <c r="E204" s="102"/>
      <c r="F204" s="137"/>
      <c r="G204" s="103"/>
    </row>
    <row r="205" spans="1:7" ht="17">
      <c r="A205" s="124">
        <v>37</v>
      </c>
      <c r="B205" s="87" t="e" vm="7">
        <v>#VALUE!</v>
      </c>
      <c r="C205" s="86" t="s">
        <v>111</v>
      </c>
      <c r="D205" s="137"/>
      <c r="E205" s="102"/>
      <c r="F205" s="137"/>
      <c r="G205" s="103"/>
    </row>
    <row r="206" spans="1:7" ht="17">
      <c r="A206" s="123">
        <v>38</v>
      </c>
      <c r="B206" s="85" t="e" vm="2">
        <v>#VALUE!</v>
      </c>
      <c r="C206" s="84" t="s">
        <v>106</v>
      </c>
      <c r="D206" s="136"/>
      <c r="E206" s="100"/>
      <c r="F206" s="136"/>
      <c r="G206" s="101"/>
    </row>
    <row r="207" spans="1:7" ht="17">
      <c r="A207" s="123">
        <v>38</v>
      </c>
      <c r="B207" s="85" t="e" vm="3">
        <v>#VALUE!</v>
      </c>
      <c r="C207" s="84" t="s">
        <v>107</v>
      </c>
      <c r="D207" s="136"/>
      <c r="E207" s="100"/>
      <c r="F207" s="136"/>
      <c r="G207" s="101"/>
    </row>
    <row r="208" spans="1:7" ht="17">
      <c r="A208" s="123">
        <v>38</v>
      </c>
      <c r="B208" s="85" t="e" vm="4">
        <v>#VALUE!</v>
      </c>
      <c r="C208" s="84" t="s">
        <v>108</v>
      </c>
      <c r="D208" s="136"/>
      <c r="E208" s="100"/>
      <c r="F208" s="136"/>
      <c r="G208" s="101"/>
    </row>
    <row r="209" spans="1:7" ht="17">
      <c r="A209" s="123">
        <v>38</v>
      </c>
      <c r="B209" s="85" t="e" vm="5">
        <v>#VALUE!</v>
      </c>
      <c r="C209" s="84" t="s">
        <v>109</v>
      </c>
      <c r="D209" s="136"/>
      <c r="E209" s="100"/>
      <c r="F209" s="136"/>
      <c r="G209" s="101"/>
    </row>
    <row r="210" spans="1:7" ht="17">
      <c r="A210" s="123">
        <v>38</v>
      </c>
      <c r="B210" s="85" t="e" vm="6">
        <v>#VALUE!</v>
      </c>
      <c r="C210" s="84" t="s">
        <v>110</v>
      </c>
      <c r="D210" s="136"/>
      <c r="E210" s="100"/>
      <c r="F210" s="136"/>
      <c r="G210" s="101"/>
    </row>
    <row r="211" spans="1:7" ht="17">
      <c r="A211" s="123">
        <v>38</v>
      </c>
      <c r="B211" s="85" t="e" vm="7">
        <v>#VALUE!</v>
      </c>
      <c r="C211" s="84" t="s">
        <v>111</v>
      </c>
      <c r="D211" s="136"/>
      <c r="E211" s="100"/>
      <c r="F211" s="136"/>
      <c r="G211" s="101"/>
    </row>
    <row r="212" spans="1:7" ht="17">
      <c r="A212" s="124">
        <v>39</v>
      </c>
      <c r="B212" s="87" t="e" vm="2">
        <v>#VALUE!</v>
      </c>
      <c r="C212" s="86" t="s">
        <v>106</v>
      </c>
      <c r="D212" s="137"/>
      <c r="E212" s="102"/>
      <c r="F212" s="137"/>
      <c r="G212" s="103"/>
    </row>
    <row r="213" spans="1:7" ht="17">
      <c r="A213" s="124">
        <v>39</v>
      </c>
      <c r="B213" s="87" t="e" vm="3">
        <v>#VALUE!</v>
      </c>
      <c r="C213" s="86" t="s">
        <v>107</v>
      </c>
      <c r="D213" s="137"/>
      <c r="E213" s="102"/>
      <c r="F213" s="137"/>
      <c r="G213" s="103"/>
    </row>
    <row r="214" spans="1:7" ht="17">
      <c r="A214" s="124">
        <v>39</v>
      </c>
      <c r="B214" s="87" t="e" vm="4">
        <v>#VALUE!</v>
      </c>
      <c r="C214" s="86" t="s">
        <v>108</v>
      </c>
      <c r="D214" s="137"/>
      <c r="E214" s="102"/>
      <c r="F214" s="137"/>
      <c r="G214" s="103"/>
    </row>
    <row r="215" spans="1:7" ht="17">
      <c r="A215" s="124">
        <v>39</v>
      </c>
      <c r="B215" s="87" t="e" vm="5">
        <v>#VALUE!</v>
      </c>
      <c r="C215" s="86" t="s">
        <v>109</v>
      </c>
      <c r="D215" s="137"/>
      <c r="E215" s="102"/>
      <c r="F215" s="137"/>
      <c r="G215" s="103"/>
    </row>
    <row r="216" spans="1:7" ht="17">
      <c r="A216" s="124">
        <v>39</v>
      </c>
      <c r="B216" s="87" t="e" vm="6">
        <v>#VALUE!</v>
      </c>
      <c r="C216" s="86" t="s">
        <v>110</v>
      </c>
      <c r="D216" s="137"/>
      <c r="E216" s="102"/>
      <c r="F216" s="137"/>
      <c r="G216" s="103"/>
    </row>
    <row r="217" spans="1:7" ht="17">
      <c r="A217" s="124">
        <v>39</v>
      </c>
      <c r="B217" s="87" t="e" vm="7">
        <v>#VALUE!</v>
      </c>
      <c r="C217" s="86" t="s">
        <v>111</v>
      </c>
      <c r="D217" s="137"/>
      <c r="E217" s="102"/>
      <c r="F217" s="137"/>
      <c r="G217" s="103"/>
    </row>
    <row r="218" spans="1:7" ht="17">
      <c r="A218" s="123">
        <v>40</v>
      </c>
      <c r="B218" s="85" t="e" vm="2">
        <v>#VALUE!</v>
      </c>
      <c r="C218" s="84" t="s">
        <v>106</v>
      </c>
      <c r="D218" s="136"/>
      <c r="E218" s="100"/>
      <c r="F218" s="136"/>
      <c r="G218" s="101"/>
    </row>
    <row r="219" spans="1:7" ht="17">
      <c r="A219" s="123">
        <v>40</v>
      </c>
      <c r="B219" s="85" t="e" vm="3">
        <v>#VALUE!</v>
      </c>
      <c r="C219" s="84" t="s">
        <v>107</v>
      </c>
      <c r="D219" s="136"/>
      <c r="E219" s="100"/>
      <c r="F219" s="136"/>
      <c r="G219" s="101"/>
    </row>
    <row r="220" spans="1:7" ht="17">
      <c r="A220" s="123">
        <v>40</v>
      </c>
      <c r="B220" s="85" t="e" vm="4">
        <v>#VALUE!</v>
      </c>
      <c r="C220" s="84" t="s">
        <v>108</v>
      </c>
      <c r="D220" s="136"/>
      <c r="E220" s="100"/>
      <c r="F220" s="136"/>
      <c r="G220" s="101"/>
    </row>
    <row r="221" spans="1:7" ht="17">
      <c r="A221" s="123">
        <v>40</v>
      </c>
      <c r="B221" s="85" t="e" vm="5">
        <v>#VALUE!</v>
      </c>
      <c r="C221" s="84" t="s">
        <v>109</v>
      </c>
      <c r="D221" s="136"/>
      <c r="E221" s="100"/>
      <c r="F221" s="136"/>
      <c r="G221" s="101"/>
    </row>
    <row r="222" spans="1:7" ht="17">
      <c r="A222" s="123">
        <v>40</v>
      </c>
      <c r="B222" s="85" t="e" vm="6">
        <v>#VALUE!</v>
      </c>
      <c r="C222" s="84" t="s">
        <v>110</v>
      </c>
      <c r="D222" s="136"/>
      <c r="E222" s="100"/>
      <c r="F222" s="136"/>
      <c r="G222" s="101"/>
    </row>
    <row r="223" spans="1:7" ht="17">
      <c r="A223" s="123">
        <v>40</v>
      </c>
      <c r="B223" s="85" t="e" vm="7">
        <v>#VALUE!</v>
      </c>
      <c r="C223" s="84" t="s">
        <v>111</v>
      </c>
      <c r="D223" s="136"/>
      <c r="E223" s="100"/>
      <c r="F223" s="136"/>
      <c r="G223" s="101"/>
    </row>
    <row r="224" spans="1:7" ht="17">
      <c r="A224" s="124">
        <v>41</v>
      </c>
      <c r="B224" s="87" t="e" vm="2">
        <v>#VALUE!</v>
      </c>
      <c r="C224" s="86" t="s">
        <v>106</v>
      </c>
      <c r="D224" s="137"/>
      <c r="E224" s="102"/>
      <c r="F224" s="137"/>
      <c r="G224" s="103"/>
    </row>
    <row r="225" spans="1:7" ht="17">
      <c r="A225" s="124">
        <v>41</v>
      </c>
      <c r="B225" s="87" t="e" vm="3">
        <v>#VALUE!</v>
      </c>
      <c r="C225" s="86" t="s">
        <v>107</v>
      </c>
      <c r="D225" s="137"/>
      <c r="E225" s="102"/>
      <c r="F225" s="137"/>
      <c r="G225" s="103"/>
    </row>
    <row r="226" spans="1:7" ht="17">
      <c r="A226" s="124">
        <v>41</v>
      </c>
      <c r="B226" s="87" t="e" vm="4">
        <v>#VALUE!</v>
      </c>
      <c r="C226" s="86" t="s">
        <v>108</v>
      </c>
      <c r="D226" s="137"/>
      <c r="E226" s="102"/>
      <c r="F226" s="137"/>
      <c r="G226" s="103"/>
    </row>
    <row r="227" spans="1:7" ht="17">
      <c r="A227" s="124">
        <v>41</v>
      </c>
      <c r="B227" s="87" t="e" vm="5">
        <v>#VALUE!</v>
      </c>
      <c r="C227" s="86" t="s">
        <v>109</v>
      </c>
      <c r="D227" s="137"/>
      <c r="E227" s="102"/>
      <c r="F227" s="137"/>
      <c r="G227" s="103"/>
    </row>
    <row r="228" spans="1:7" ht="17">
      <c r="A228" s="124">
        <v>41</v>
      </c>
      <c r="B228" s="87" t="e" vm="6">
        <v>#VALUE!</v>
      </c>
      <c r="C228" s="86" t="s">
        <v>110</v>
      </c>
      <c r="D228" s="137"/>
      <c r="E228" s="102"/>
      <c r="F228" s="137"/>
      <c r="G228" s="103"/>
    </row>
    <row r="229" spans="1:7" ht="17">
      <c r="A229" s="124">
        <v>41</v>
      </c>
      <c r="B229" s="87" t="e" vm="7">
        <v>#VALUE!</v>
      </c>
      <c r="C229" s="86" t="s">
        <v>111</v>
      </c>
      <c r="D229" s="137"/>
      <c r="E229" s="102"/>
      <c r="F229" s="137"/>
      <c r="G229" s="103"/>
    </row>
    <row r="230" spans="1:7" ht="17">
      <c r="A230" s="123">
        <v>42</v>
      </c>
      <c r="B230" s="85" t="e" vm="2">
        <v>#VALUE!</v>
      </c>
      <c r="C230" s="84" t="s">
        <v>106</v>
      </c>
      <c r="D230" s="136"/>
      <c r="E230" s="100"/>
      <c r="F230" s="136"/>
      <c r="G230" s="101"/>
    </row>
    <row r="231" spans="1:7" ht="17">
      <c r="A231" s="123">
        <v>42</v>
      </c>
      <c r="B231" s="85" t="e" vm="3">
        <v>#VALUE!</v>
      </c>
      <c r="C231" s="84" t="s">
        <v>107</v>
      </c>
      <c r="D231" s="136"/>
      <c r="E231" s="100"/>
      <c r="F231" s="136"/>
      <c r="G231" s="101"/>
    </row>
    <row r="232" spans="1:7" ht="17">
      <c r="A232" s="123">
        <v>42</v>
      </c>
      <c r="B232" s="85" t="e" vm="4">
        <v>#VALUE!</v>
      </c>
      <c r="C232" s="84" t="s">
        <v>108</v>
      </c>
      <c r="D232" s="136"/>
      <c r="E232" s="100"/>
      <c r="F232" s="136"/>
      <c r="G232" s="101"/>
    </row>
    <row r="233" spans="1:7" ht="17">
      <c r="A233" s="123">
        <v>42</v>
      </c>
      <c r="B233" s="85" t="e" vm="5">
        <v>#VALUE!</v>
      </c>
      <c r="C233" s="84" t="s">
        <v>109</v>
      </c>
      <c r="D233" s="136"/>
      <c r="E233" s="100"/>
      <c r="F233" s="136"/>
      <c r="G233" s="101"/>
    </row>
    <row r="234" spans="1:7" ht="17">
      <c r="A234" s="123">
        <v>42</v>
      </c>
      <c r="B234" s="85" t="e" vm="6">
        <v>#VALUE!</v>
      </c>
      <c r="C234" s="84" t="s">
        <v>110</v>
      </c>
      <c r="D234" s="136"/>
      <c r="E234" s="100"/>
      <c r="F234" s="136"/>
      <c r="G234" s="101"/>
    </row>
    <row r="235" spans="1:7" ht="17">
      <c r="A235" s="123">
        <v>42</v>
      </c>
      <c r="B235" s="85" t="e" vm="7">
        <v>#VALUE!</v>
      </c>
      <c r="C235" s="84" t="s">
        <v>111</v>
      </c>
      <c r="D235" s="136"/>
      <c r="E235" s="100"/>
      <c r="F235" s="136"/>
      <c r="G235" s="101"/>
    </row>
    <row r="236" spans="1:7" ht="17">
      <c r="A236" s="124">
        <v>43</v>
      </c>
      <c r="B236" s="87" t="e" vm="2">
        <v>#VALUE!</v>
      </c>
      <c r="C236" s="86" t="s">
        <v>106</v>
      </c>
      <c r="D236" s="137"/>
      <c r="E236" s="102"/>
      <c r="F236" s="137"/>
      <c r="G236" s="103"/>
    </row>
    <row r="237" spans="1:7" ht="17">
      <c r="A237" s="124">
        <v>43</v>
      </c>
      <c r="B237" s="87" t="e" vm="3">
        <v>#VALUE!</v>
      </c>
      <c r="C237" s="86" t="s">
        <v>107</v>
      </c>
      <c r="D237" s="137"/>
      <c r="E237" s="102"/>
      <c r="F237" s="137"/>
      <c r="G237" s="103"/>
    </row>
    <row r="238" spans="1:7" ht="17">
      <c r="A238" s="124">
        <v>43</v>
      </c>
      <c r="B238" s="87" t="e" vm="4">
        <v>#VALUE!</v>
      </c>
      <c r="C238" s="86" t="s">
        <v>108</v>
      </c>
      <c r="D238" s="137"/>
      <c r="E238" s="102"/>
      <c r="F238" s="137"/>
      <c r="G238" s="103"/>
    </row>
    <row r="239" spans="1:7" ht="17">
      <c r="A239" s="124">
        <v>43</v>
      </c>
      <c r="B239" s="87" t="e" vm="5">
        <v>#VALUE!</v>
      </c>
      <c r="C239" s="86" t="s">
        <v>109</v>
      </c>
      <c r="D239" s="137"/>
      <c r="E239" s="102"/>
      <c r="F239" s="137"/>
      <c r="G239" s="103"/>
    </row>
    <row r="240" spans="1:7" ht="17">
      <c r="A240" s="124">
        <v>43</v>
      </c>
      <c r="B240" s="87" t="e" vm="6">
        <v>#VALUE!</v>
      </c>
      <c r="C240" s="86" t="s">
        <v>110</v>
      </c>
      <c r="D240" s="137"/>
      <c r="E240" s="102"/>
      <c r="F240" s="137"/>
      <c r="G240" s="103"/>
    </row>
    <row r="241" spans="1:7" ht="17">
      <c r="A241" s="124">
        <v>43</v>
      </c>
      <c r="B241" s="87" t="e" vm="7">
        <v>#VALUE!</v>
      </c>
      <c r="C241" s="86" t="s">
        <v>111</v>
      </c>
      <c r="D241" s="137"/>
      <c r="E241" s="102"/>
      <c r="F241" s="137"/>
      <c r="G241" s="103"/>
    </row>
    <row r="242" spans="1:7" ht="17">
      <c r="A242" s="123">
        <v>44</v>
      </c>
      <c r="B242" s="85" t="e" vm="2">
        <v>#VALUE!</v>
      </c>
      <c r="C242" s="84" t="s">
        <v>106</v>
      </c>
      <c r="D242" s="136"/>
      <c r="E242" s="100"/>
      <c r="F242" s="136"/>
      <c r="G242" s="101"/>
    </row>
    <row r="243" spans="1:7" ht="17">
      <c r="A243" s="123">
        <v>44</v>
      </c>
      <c r="B243" s="85" t="e" vm="3">
        <v>#VALUE!</v>
      </c>
      <c r="C243" s="84" t="s">
        <v>107</v>
      </c>
      <c r="D243" s="136"/>
      <c r="E243" s="100"/>
      <c r="F243" s="136"/>
      <c r="G243" s="101"/>
    </row>
    <row r="244" spans="1:7" ht="17">
      <c r="A244" s="123">
        <v>44</v>
      </c>
      <c r="B244" s="85" t="e" vm="4">
        <v>#VALUE!</v>
      </c>
      <c r="C244" s="84" t="s">
        <v>108</v>
      </c>
      <c r="D244" s="136"/>
      <c r="E244" s="100"/>
      <c r="F244" s="136"/>
      <c r="G244" s="101"/>
    </row>
    <row r="245" spans="1:7" ht="17">
      <c r="A245" s="123">
        <v>44</v>
      </c>
      <c r="B245" s="85" t="e" vm="5">
        <v>#VALUE!</v>
      </c>
      <c r="C245" s="84" t="s">
        <v>109</v>
      </c>
      <c r="D245" s="136"/>
      <c r="E245" s="100"/>
      <c r="F245" s="136"/>
      <c r="G245" s="101"/>
    </row>
    <row r="246" spans="1:7" ht="17">
      <c r="A246" s="123">
        <v>44</v>
      </c>
      <c r="B246" s="85" t="e" vm="6">
        <v>#VALUE!</v>
      </c>
      <c r="C246" s="84" t="s">
        <v>110</v>
      </c>
      <c r="D246" s="136"/>
      <c r="E246" s="100"/>
      <c r="F246" s="136"/>
      <c r="G246" s="101"/>
    </row>
    <row r="247" spans="1:7" ht="17">
      <c r="A247" s="123">
        <v>44</v>
      </c>
      <c r="B247" s="85" t="e" vm="7">
        <v>#VALUE!</v>
      </c>
      <c r="C247" s="84" t="s">
        <v>111</v>
      </c>
      <c r="D247" s="136"/>
      <c r="E247" s="100"/>
      <c r="F247" s="136"/>
      <c r="G247" s="101"/>
    </row>
    <row r="248" spans="1:7" ht="17">
      <c r="A248" s="124">
        <v>45</v>
      </c>
      <c r="B248" s="87" t="e" vm="2">
        <v>#VALUE!</v>
      </c>
      <c r="C248" s="86" t="s">
        <v>106</v>
      </c>
      <c r="D248" s="137"/>
      <c r="E248" s="102"/>
      <c r="F248" s="137"/>
      <c r="G248" s="103"/>
    </row>
    <row r="249" spans="1:7" ht="17">
      <c r="A249" s="124">
        <v>45</v>
      </c>
      <c r="B249" s="87" t="e" vm="3">
        <v>#VALUE!</v>
      </c>
      <c r="C249" s="86" t="s">
        <v>107</v>
      </c>
      <c r="D249" s="137"/>
      <c r="E249" s="102"/>
      <c r="F249" s="137"/>
      <c r="G249" s="103"/>
    </row>
    <row r="250" spans="1:7" ht="17">
      <c r="A250" s="124">
        <v>45</v>
      </c>
      <c r="B250" s="87" t="e" vm="4">
        <v>#VALUE!</v>
      </c>
      <c r="C250" s="86" t="s">
        <v>108</v>
      </c>
      <c r="D250" s="137"/>
      <c r="E250" s="102"/>
      <c r="F250" s="137"/>
      <c r="G250" s="103"/>
    </row>
    <row r="251" spans="1:7" ht="17">
      <c r="A251" s="124">
        <v>45</v>
      </c>
      <c r="B251" s="87" t="e" vm="5">
        <v>#VALUE!</v>
      </c>
      <c r="C251" s="86" t="s">
        <v>109</v>
      </c>
      <c r="D251" s="137"/>
      <c r="E251" s="102"/>
      <c r="F251" s="137"/>
      <c r="G251" s="103"/>
    </row>
    <row r="252" spans="1:7" ht="17">
      <c r="A252" s="124">
        <v>45</v>
      </c>
      <c r="B252" s="87" t="e" vm="6">
        <v>#VALUE!</v>
      </c>
      <c r="C252" s="86" t="s">
        <v>110</v>
      </c>
      <c r="D252" s="137"/>
      <c r="E252" s="102"/>
      <c r="F252" s="137"/>
      <c r="G252" s="103"/>
    </row>
    <row r="253" spans="1:7" ht="17">
      <c r="A253" s="124">
        <v>45</v>
      </c>
      <c r="B253" s="87" t="e" vm="7">
        <v>#VALUE!</v>
      </c>
      <c r="C253" s="86" t="s">
        <v>111</v>
      </c>
      <c r="D253" s="137"/>
      <c r="E253" s="102"/>
      <c r="F253" s="137"/>
      <c r="G253" s="103"/>
    </row>
    <row r="254" spans="1:7" ht="17">
      <c r="A254" s="123">
        <v>46</v>
      </c>
      <c r="B254" s="85" t="e" vm="2">
        <v>#VALUE!</v>
      </c>
      <c r="C254" s="84" t="s">
        <v>106</v>
      </c>
      <c r="D254" s="136"/>
      <c r="E254" s="100"/>
      <c r="F254" s="136"/>
      <c r="G254" s="101"/>
    </row>
    <row r="255" spans="1:7" ht="17">
      <c r="A255" s="123">
        <v>46</v>
      </c>
      <c r="B255" s="85" t="e" vm="3">
        <v>#VALUE!</v>
      </c>
      <c r="C255" s="84" t="s">
        <v>107</v>
      </c>
      <c r="D255" s="136"/>
      <c r="E255" s="100"/>
      <c r="F255" s="136"/>
      <c r="G255" s="101"/>
    </row>
    <row r="256" spans="1:7" ht="17">
      <c r="A256" s="123">
        <v>46</v>
      </c>
      <c r="B256" s="85" t="e" vm="4">
        <v>#VALUE!</v>
      </c>
      <c r="C256" s="84" t="s">
        <v>108</v>
      </c>
      <c r="D256" s="136"/>
      <c r="E256" s="100"/>
      <c r="F256" s="136"/>
      <c r="G256" s="101"/>
    </row>
    <row r="257" spans="1:7" ht="17">
      <c r="A257" s="123">
        <v>46</v>
      </c>
      <c r="B257" s="85" t="e" vm="5">
        <v>#VALUE!</v>
      </c>
      <c r="C257" s="84" t="s">
        <v>109</v>
      </c>
      <c r="D257" s="136"/>
      <c r="E257" s="100"/>
      <c r="F257" s="136"/>
      <c r="G257" s="101"/>
    </row>
    <row r="258" spans="1:7" ht="17">
      <c r="A258" s="123">
        <v>46</v>
      </c>
      <c r="B258" s="85" t="e" vm="6">
        <v>#VALUE!</v>
      </c>
      <c r="C258" s="84" t="s">
        <v>110</v>
      </c>
      <c r="D258" s="136"/>
      <c r="E258" s="100"/>
      <c r="F258" s="136"/>
      <c r="G258" s="101"/>
    </row>
    <row r="259" spans="1:7" ht="17">
      <c r="A259" s="123">
        <v>46</v>
      </c>
      <c r="B259" s="85" t="e" vm="7">
        <v>#VALUE!</v>
      </c>
      <c r="C259" s="84" t="s">
        <v>111</v>
      </c>
      <c r="D259" s="136"/>
      <c r="E259" s="100"/>
      <c r="F259" s="136"/>
      <c r="G259" s="101"/>
    </row>
    <row r="260" spans="1:7" ht="17">
      <c r="A260" s="124">
        <v>47</v>
      </c>
      <c r="B260" s="87" t="e" vm="2">
        <v>#VALUE!</v>
      </c>
      <c r="C260" s="86" t="s">
        <v>106</v>
      </c>
      <c r="D260" s="137"/>
      <c r="E260" s="102"/>
      <c r="F260" s="137"/>
      <c r="G260" s="103"/>
    </row>
    <row r="261" spans="1:7" ht="17">
      <c r="A261" s="124">
        <v>47</v>
      </c>
      <c r="B261" s="87" t="e" vm="3">
        <v>#VALUE!</v>
      </c>
      <c r="C261" s="86" t="s">
        <v>107</v>
      </c>
      <c r="D261" s="137"/>
      <c r="E261" s="102"/>
      <c r="F261" s="137"/>
      <c r="G261" s="103"/>
    </row>
    <row r="262" spans="1:7" ht="17">
      <c r="A262" s="124">
        <v>47</v>
      </c>
      <c r="B262" s="87" t="e" vm="4">
        <v>#VALUE!</v>
      </c>
      <c r="C262" s="86" t="s">
        <v>108</v>
      </c>
      <c r="D262" s="137"/>
      <c r="E262" s="102"/>
      <c r="F262" s="137"/>
      <c r="G262" s="103"/>
    </row>
    <row r="263" spans="1:7" ht="17">
      <c r="A263" s="124">
        <v>47</v>
      </c>
      <c r="B263" s="87" t="e" vm="5">
        <v>#VALUE!</v>
      </c>
      <c r="C263" s="86" t="s">
        <v>109</v>
      </c>
      <c r="D263" s="137"/>
      <c r="E263" s="102"/>
      <c r="F263" s="137"/>
      <c r="G263" s="103"/>
    </row>
    <row r="264" spans="1:7" ht="17">
      <c r="A264" s="124">
        <v>47</v>
      </c>
      <c r="B264" s="87" t="e" vm="6">
        <v>#VALUE!</v>
      </c>
      <c r="C264" s="86" t="s">
        <v>110</v>
      </c>
      <c r="D264" s="137"/>
      <c r="E264" s="102"/>
      <c r="F264" s="137"/>
      <c r="G264" s="103"/>
    </row>
    <row r="265" spans="1:7" ht="17">
      <c r="A265" s="124">
        <v>47</v>
      </c>
      <c r="B265" s="87" t="e" vm="7">
        <v>#VALUE!</v>
      </c>
      <c r="C265" s="86" t="s">
        <v>111</v>
      </c>
      <c r="D265" s="137"/>
      <c r="E265" s="102"/>
      <c r="F265" s="137"/>
      <c r="G265" s="103"/>
    </row>
    <row r="266" spans="1:7" ht="17">
      <c r="A266" s="123">
        <v>48</v>
      </c>
      <c r="B266" s="85" t="e" vm="2">
        <v>#VALUE!</v>
      </c>
      <c r="C266" s="84" t="s">
        <v>106</v>
      </c>
      <c r="D266" s="136"/>
      <c r="E266" s="100"/>
      <c r="F266" s="136"/>
      <c r="G266" s="101"/>
    </row>
    <row r="267" spans="1:7" ht="17">
      <c r="A267" s="123">
        <v>48</v>
      </c>
      <c r="B267" s="85" t="e" vm="3">
        <v>#VALUE!</v>
      </c>
      <c r="C267" s="84" t="s">
        <v>107</v>
      </c>
      <c r="D267" s="136"/>
      <c r="E267" s="100"/>
      <c r="F267" s="136"/>
      <c r="G267" s="101"/>
    </row>
    <row r="268" spans="1:7" ht="17">
      <c r="A268" s="123">
        <v>48</v>
      </c>
      <c r="B268" s="85" t="e" vm="4">
        <v>#VALUE!</v>
      </c>
      <c r="C268" s="84" t="s">
        <v>108</v>
      </c>
      <c r="D268" s="136"/>
      <c r="E268" s="100"/>
      <c r="F268" s="136"/>
      <c r="G268" s="101"/>
    </row>
    <row r="269" spans="1:7" ht="17">
      <c r="A269" s="123">
        <v>48</v>
      </c>
      <c r="B269" s="85" t="e" vm="5">
        <v>#VALUE!</v>
      </c>
      <c r="C269" s="84" t="s">
        <v>109</v>
      </c>
      <c r="D269" s="136"/>
      <c r="E269" s="100"/>
      <c r="F269" s="136"/>
      <c r="G269" s="101"/>
    </row>
    <row r="270" spans="1:7" ht="17">
      <c r="A270" s="123">
        <v>48</v>
      </c>
      <c r="B270" s="85" t="e" vm="6">
        <v>#VALUE!</v>
      </c>
      <c r="C270" s="84" t="s">
        <v>110</v>
      </c>
      <c r="D270" s="136"/>
      <c r="E270" s="100"/>
      <c r="F270" s="136"/>
      <c r="G270" s="101"/>
    </row>
    <row r="271" spans="1:7" ht="17">
      <c r="A271" s="123">
        <v>48</v>
      </c>
      <c r="B271" s="85" t="e" vm="7">
        <v>#VALUE!</v>
      </c>
      <c r="C271" s="84" t="s">
        <v>111</v>
      </c>
      <c r="D271" s="136"/>
      <c r="E271" s="100"/>
      <c r="F271" s="136"/>
      <c r="G271" s="101"/>
    </row>
    <row r="272" spans="1:7" ht="17">
      <c r="A272" s="124">
        <v>49</v>
      </c>
      <c r="B272" s="87" t="e" vm="2">
        <v>#VALUE!</v>
      </c>
      <c r="C272" s="86" t="s">
        <v>106</v>
      </c>
      <c r="D272" s="137"/>
      <c r="E272" s="102"/>
      <c r="F272" s="137"/>
      <c r="G272" s="103"/>
    </row>
    <row r="273" spans="1:7" ht="17">
      <c r="A273" s="124">
        <v>49</v>
      </c>
      <c r="B273" s="87" t="e" vm="3">
        <v>#VALUE!</v>
      </c>
      <c r="C273" s="86" t="s">
        <v>107</v>
      </c>
      <c r="D273" s="137"/>
      <c r="E273" s="102"/>
      <c r="F273" s="137"/>
      <c r="G273" s="103"/>
    </row>
    <row r="274" spans="1:7" ht="17">
      <c r="A274" s="124">
        <v>49</v>
      </c>
      <c r="B274" s="87" t="e" vm="4">
        <v>#VALUE!</v>
      </c>
      <c r="C274" s="86" t="s">
        <v>108</v>
      </c>
      <c r="D274" s="137"/>
      <c r="E274" s="102"/>
      <c r="F274" s="137"/>
      <c r="G274" s="103"/>
    </row>
    <row r="275" spans="1:7" ht="17">
      <c r="A275" s="124">
        <v>49</v>
      </c>
      <c r="B275" s="87" t="e" vm="5">
        <v>#VALUE!</v>
      </c>
      <c r="C275" s="86" t="s">
        <v>109</v>
      </c>
      <c r="D275" s="137"/>
      <c r="E275" s="102"/>
      <c r="F275" s="137"/>
      <c r="G275" s="103"/>
    </row>
    <row r="276" spans="1:7" ht="17">
      <c r="A276" s="124">
        <v>49</v>
      </c>
      <c r="B276" s="87" t="e" vm="6">
        <v>#VALUE!</v>
      </c>
      <c r="C276" s="86" t="s">
        <v>110</v>
      </c>
      <c r="D276" s="137"/>
      <c r="E276" s="102"/>
      <c r="F276" s="137"/>
      <c r="G276" s="103"/>
    </row>
    <row r="277" spans="1:7" ht="17">
      <c r="A277" s="124">
        <v>49</v>
      </c>
      <c r="B277" s="87" t="e" vm="7">
        <v>#VALUE!</v>
      </c>
      <c r="C277" s="86" t="s">
        <v>111</v>
      </c>
      <c r="D277" s="137"/>
      <c r="E277" s="102"/>
      <c r="F277" s="137"/>
      <c r="G277" s="103"/>
    </row>
    <row r="278" spans="1:7" ht="17">
      <c r="A278" s="123">
        <v>50</v>
      </c>
      <c r="B278" s="85" t="e" vm="2">
        <v>#VALUE!</v>
      </c>
      <c r="C278" s="84" t="s">
        <v>106</v>
      </c>
      <c r="D278" s="136"/>
      <c r="E278" s="100"/>
      <c r="F278" s="136"/>
      <c r="G278" s="101"/>
    </row>
    <row r="279" spans="1:7" ht="17">
      <c r="A279" s="123">
        <v>50</v>
      </c>
      <c r="B279" s="85" t="e" vm="3">
        <v>#VALUE!</v>
      </c>
      <c r="C279" s="84" t="s">
        <v>107</v>
      </c>
      <c r="D279" s="136"/>
      <c r="E279" s="100"/>
      <c r="F279" s="136"/>
      <c r="G279" s="101"/>
    </row>
    <row r="280" spans="1:7" ht="17">
      <c r="A280" s="123">
        <v>50</v>
      </c>
      <c r="B280" s="85" t="e" vm="4">
        <v>#VALUE!</v>
      </c>
      <c r="C280" s="84" t="s">
        <v>108</v>
      </c>
      <c r="D280" s="136"/>
      <c r="E280" s="100"/>
      <c r="F280" s="136"/>
      <c r="G280" s="101"/>
    </row>
    <row r="281" spans="1:7" ht="17">
      <c r="A281" s="123">
        <v>50</v>
      </c>
      <c r="B281" s="85" t="e" vm="5">
        <v>#VALUE!</v>
      </c>
      <c r="C281" s="84" t="s">
        <v>109</v>
      </c>
      <c r="D281" s="136"/>
      <c r="E281" s="100"/>
      <c r="F281" s="136"/>
      <c r="G281" s="101"/>
    </row>
    <row r="282" spans="1:7" ht="17">
      <c r="A282" s="123">
        <v>50</v>
      </c>
      <c r="B282" s="85" t="e" vm="6">
        <v>#VALUE!</v>
      </c>
      <c r="C282" s="84" t="s">
        <v>110</v>
      </c>
      <c r="D282" s="136"/>
      <c r="E282" s="100"/>
      <c r="F282" s="136"/>
      <c r="G282" s="101"/>
    </row>
    <row r="283" spans="1:7" ht="17">
      <c r="A283" s="123">
        <v>50</v>
      </c>
      <c r="B283" s="85" t="e" vm="7">
        <v>#VALUE!</v>
      </c>
      <c r="C283" s="84" t="s">
        <v>111</v>
      </c>
      <c r="D283" s="136"/>
      <c r="E283" s="100"/>
      <c r="F283" s="136"/>
      <c r="G283" s="101"/>
    </row>
    <row r="284" spans="1:7" ht="17">
      <c r="A284" s="124">
        <v>51</v>
      </c>
      <c r="B284" s="87" t="e" vm="2">
        <v>#VALUE!</v>
      </c>
      <c r="C284" s="86" t="s">
        <v>106</v>
      </c>
      <c r="D284" s="137"/>
      <c r="E284" s="102"/>
      <c r="F284" s="137"/>
      <c r="G284" s="103"/>
    </row>
    <row r="285" spans="1:7" ht="17">
      <c r="A285" s="124">
        <v>51</v>
      </c>
      <c r="B285" s="87" t="e" vm="3">
        <v>#VALUE!</v>
      </c>
      <c r="C285" s="86" t="s">
        <v>107</v>
      </c>
      <c r="D285" s="137"/>
      <c r="E285" s="102"/>
      <c r="F285" s="137"/>
      <c r="G285" s="103"/>
    </row>
    <row r="286" spans="1:7" ht="17">
      <c r="A286" s="124">
        <v>51</v>
      </c>
      <c r="B286" s="87" t="e" vm="4">
        <v>#VALUE!</v>
      </c>
      <c r="C286" s="86" t="s">
        <v>108</v>
      </c>
      <c r="D286" s="137"/>
      <c r="E286" s="102"/>
      <c r="F286" s="137"/>
      <c r="G286" s="103"/>
    </row>
    <row r="287" spans="1:7" ht="17">
      <c r="A287" s="124">
        <v>51</v>
      </c>
      <c r="B287" s="87" t="e" vm="5">
        <v>#VALUE!</v>
      </c>
      <c r="C287" s="86" t="s">
        <v>109</v>
      </c>
      <c r="D287" s="137"/>
      <c r="E287" s="102"/>
      <c r="F287" s="137"/>
      <c r="G287" s="103"/>
    </row>
    <row r="288" spans="1:7" ht="17">
      <c r="A288" s="124">
        <v>51</v>
      </c>
      <c r="B288" s="87" t="e" vm="6">
        <v>#VALUE!</v>
      </c>
      <c r="C288" s="86" t="s">
        <v>110</v>
      </c>
      <c r="D288" s="137"/>
      <c r="E288" s="102"/>
      <c r="F288" s="137"/>
      <c r="G288" s="103"/>
    </row>
    <row r="289" spans="1:7" ht="17">
      <c r="A289" s="124">
        <v>51</v>
      </c>
      <c r="B289" s="87" t="e" vm="7">
        <v>#VALUE!</v>
      </c>
      <c r="C289" s="86" t="s">
        <v>111</v>
      </c>
      <c r="D289" s="137"/>
      <c r="E289" s="102"/>
      <c r="F289" s="137"/>
      <c r="G289" s="103"/>
    </row>
    <row r="290" spans="1:7" ht="17">
      <c r="A290" s="123">
        <v>52</v>
      </c>
      <c r="B290" s="85" t="e" vm="2">
        <v>#VALUE!</v>
      </c>
      <c r="C290" s="84" t="s">
        <v>106</v>
      </c>
      <c r="D290" s="136"/>
      <c r="E290" s="100"/>
      <c r="F290" s="136"/>
      <c r="G290" s="101"/>
    </row>
    <row r="291" spans="1:7" ht="17">
      <c r="A291" s="123">
        <v>52</v>
      </c>
      <c r="B291" s="85" t="e" vm="3">
        <v>#VALUE!</v>
      </c>
      <c r="C291" s="84" t="s">
        <v>107</v>
      </c>
      <c r="D291" s="136"/>
      <c r="E291" s="100"/>
      <c r="F291" s="136"/>
      <c r="G291" s="101"/>
    </row>
    <row r="292" spans="1:7" ht="17">
      <c r="A292" s="123">
        <v>52</v>
      </c>
      <c r="B292" s="85" t="e" vm="4">
        <v>#VALUE!</v>
      </c>
      <c r="C292" s="84" t="s">
        <v>108</v>
      </c>
      <c r="D292" s="136"/>
      <c r="E292" s="100"/>
      <c r="F292" s="136"/>
      <c r="G292" s="101"/>
    </row>
    <row r="293" spans="1:7" ht="17">
      <c r="A293" s="123">
        <v>52</v>
      </c>
      <c r="B293" s="85" t="e" vm="5">
        <v>#VALUE!</v>
      </c>
      <c r="C293" s="84" t="s">
        <v>109</v>
      </c>
      <c r="D293" s="136"/>
      <c r="E293" s="100"/>
      <c r="F293" s="136"/>
      <c r="G293" s="101"/>
    </row>
    <row r="294" spans="1:7" ht="17">
      <c r="A294" s="123">
        <v>52</v>
      </c>
      <c r="B294" s="85" t="e" vm="6">
        <v>#VALUE!</v>
      </c>
      <c r="C294" s="84" t="s">
        <v>110</v>
      </c>
      <c r="D294" s="136"/>
      <c r="E294" s="100"/>
      <c r="F294" s="136"/>
      <c r="G294" s="101"/>
    </row>
    <row r="295" spans="1:7" ht="17">
      <c r="A295" s="123">
        <v>52</v>
      </c>
      <c r="B295" s="85" t="e" vm="7">
        <v>#VALUE!</v>
      </c>
      <c r="C295" s="84" t="s">
        <v>111</v>
      </c>
      <c r="D295" s="136"/>
      <c r="E295" s="100"/>
      <c r="F295" s="136"/>
      <c r="G295" s="101"/>
    </row>
    <row r="296" spans="1:7" ht="17">
      <c r="A296" s="124">
        <v>53</v>
      </c>
      <c r="B296" s="87" t="e" vm="2">
        <v>#VALUE!</v>
      </c>
      <c r="C296" s="86" t="s">
        <v>106</v>
      </c>
      <c r="D296" s="137"/>
      <c r="E296" s="102"/>
      <c r="F296" s="137"/>
      <c r="G296" s="103"/>
    </row>
    <row r="297" spans="1:7" ht="17">
      <c r="A297" s="124">
        <v>53</v>
      </c>
      <c r="B297" s="87" t="e" vm="3">
        <v>#VALUE!</v>
      </c>
      <c r="C297" s="86" t="s">
        <v>107</v>
      </c>
      <c r="D297" s="137"/>
      <c r="E297" s="102"/>
      <c r="F297" s="137"/>
      <c r="G297" s="103"/>
    </row>
    <row r="298" spans="1:7" ht="17">
      <c r="A298" s="124">
        <v>53</v>
      </c>
      <c r="B298" s="87" t="e" vm="4">
        <v>#VALUE!</v>
      </c>
      <c r="C298" s="86" t="s">
        <v>108</v>
      </c>
      <c r="D298" s="137"/>
      <c r="E298" s="102"/>
      <c r="F298" s="137"/>
      <c r="G298" s="103"/>
    </row>
    <row r="299" spans="1:7" ht="17">
      <c r="A299" s="124">
        <v>53</v>
      </c>
      <c r="B299" s="87" t="e" vm="5">
        <v>#VALUE!</v>
      </c>
      <c r="C299" s="86" t="s">
        <v>109</v>
      </c>
      <c r="D299" s="137"/>
      <c r="E299" s="102"/>
      <c r="F299" s="137"/>
      <c r="G299" s="103"/>
    </row>
    <row r="300" spans="1:7" ht="17">
      <c r="A300" s="124">
        <v>53</v>
      </c>
      <c r="B300" s="87" t="e" vm="6">
        <v>#VALUE!</v>
      </c>
      <c r="C300" s="86" t="s">
        <v>110</v>
      </c>
      <c r="D300" s="137"/>
      <c r="E300" s="102"/>
      <c r="F300" s="137"/>
      <c r="G300" s="103"/>
    </row>
    <row r="301" spans="1:7" ht="17">
      <c r="A301" s="124">
        <v>53</v>
      </c>
      <c r="B301" s="87" t="e" vm="7">
        <v>#VALUE!</v>
      </c>
      <c r="C301" s="86" t="s">
        <v>111</v>
      </c>
      <c r="D301" s="137"/>
      <c r="E301" s="102"/>
      <c r="F301" s="137"/>
      <c r="G301" s="103"/>
    </row>
    <row r="302" spans="1:7" ht="17">
      <c r="A302" s="123">
        <v>54</v>
      </c>
      <c r="B302" s="85" t="e" vm="2">
        <v>#VALUE!</v>
      </c>
      <c r="C302" s="84" t="s">
        <v>106</v>
      </c>
      <c r="D302" s="136"/>
      <c r="E302" s="100"/>
      <c r="F302" s="136"/>
      <c r="G302" s="101"/>
    </row>
    <row r="303" spans="1:7" ht="17">
      <c r="A303" s="123">
        <v>54</v>
      </c>
      <c r="B303" s="85" t="e" vm="3">
        <v>#VALUE!</v>
      </c>
      <c r="C303" s="84" t="s">
        <v>107</v>
      </c>
      <c r="D303" s="136"/>
      <c r="E303" s="100"/>
      <c r="F303" s="136"/>
      <c r="G303" s="101"/>
    </row>
    <row r="304" spans="1:7" ht="17">
      <c r="A304" s="123">
        <v>54</v>
      </c>
      <c r="B304" s="85" t="e" vm="4">
        <v>#VALUE!</v>
      </c>
      <c r="C304" s="84" t="s">
        <v>108</v>
      </c>
      <c r="D304" s="136"/>
      <c r="E304" s="100"/>
      <c r="F304" s="136"/>
      <c r="G304" s="101"/>
    </row>
    <row r="305" spans="1:7" ht="17">
      <c r="A305" s="123">
        <v>54</v>
      </c>
      <c r="B305" s="85" t="e" vm="5">
        <v>#VALUE!</v>
      </c>
      <c r="C305" s="84" t="s">
        <v>109</v>
      </c>
      <c r="D305" s="136"/>
      <c r="E305" s="100"/>
      <c r="F305" s="136"/>
      <c r="G305" s="101"/>
    </row>
    <row r="306" spans="1:7" ht="17">
      <c r="A306" s="123">
        <v>54</v>
      </c>
      <c r="B306" s="85" t="e" vm="6">
        <v>#VALUE!</v>
      </c>
      <c r="C306" s="84" t="s">
        <v>110</v>
      </c>
      <c r="D306" s="136"/>
      <c r="E306" s="100"/>
      <c r="F306" s="136"/>
      <c r="G306" s="101"/>
    </row>
    <row r="307" spans="1:7" ht="17">
      <c r="A307" s="123">
        <v>54</v>
      </c>
      <c r="B307" s="85" t="e" vm="7">
        <v>#VALUE!</v>
      </c>
      <c r="C307" s="84" t="s">
        <v>111</v>
      </c>
      <c r="D307" s="136"/>
      <c r="E307" s="100"/>
      <c r="F307" s="136"/>
      <c r="G307" s="101"/>
    </row>
    <row r="308" spans="1:7" ht="17">
      <c r="A308" s="124">
        <v>55</v>
      </c>
      <c r="B308" s="87" t="e" vm="2">
        <v>#VALUE!</v>
      </c>
      <c r="C308" s="86" t="s">
        <v>106</v>
      </c>
      <c r="D308" s="137"/>
      <c r="E308" s="102"/>
      <c r="F308" s="137"/>
      <c r="G308" s="103"/>
    </row>
    <row r="309" spans="1:7" ht="17">
      <c r="A309" s="124">
        <v>55</v>
      </c>
      <c r="B309" s="87" t="e" vm="3">
        <v>#VALUE!</v>
      </c>
      <c r="C309" s="86" t="s">
        <v>107</v>
      </c>
      <c r="D309" s="137"/>
      <c r="E309" s="102"/>
      <c r="F309" s="137"/>
      <c r="G309" s="103"/>
    </row>
    <row r="310" spans="1:7" ht="17">
      <c r="A310" s="124">
        <v>55</v>
      </c>
      <c r="B310" s="87" t="e" vm="4">
        <v>#VALUE!</v>
      </c>
      <c r="C310" s="86" t="s">
        <v>108</v>
      </c>
      <c r="D310" s="137"/>
      <c r="E310" s="102"/>
      <c r="F310" s="137"/>
      <c r="G310" s="103"/>
    </row>
    <row r="311" spans="1:7" ht="17">
      <c r="A311" s="124">
        <v>55</v>
      </c>
      <c r="B311" s="87" t="e" vm="5">
        <v>#VALUE!</v>
      </c>
      <c r="C311" s="86" t="s">
        <v>109</v>
      </c>
      <c r="D311" s="137"/>
      <c r="E311" s="102"/>
      <c r="F311" s="137"/>
      <c r="G311" s="103"/>
    </row>
    <row r="312" spans="1:7" ht="17">
      <c r="A312" s="124">
        <v>55</v>
      </c>
      <c r="B312" s="87" t="e" vm="6">
        <v>#VALUE!</v>
      </c>
      <c r="C312" s="86" t="s">
        <v>110</v>
      </c>
      <c r="D312" s="137"/>
      <c r="E312" s="102"/>
      <c r="F312" s="137"/>
      <c r="G312" s="103"/>
    </row>
    <row r="313" spans="1:7" ht="17">
      <c r="A313" s="124">
        <v>55</v>
      </c>
      <c r="B313" s="87" t="e" vm="7">
        <v>#VALUE!</v>
      </c>
      <c r="C313" s="86" t="s">
        <v>111</v>
      </c>
      <c r="D313" s="137"/>
      <c r="E313" s="102"/>
      <c r="F313" s="137"/>
      <c r="G313" s="103"/>
    </row>
    <row r="314" spans="1:7" ht="17">
      <c r="A314" s="123">
        <v>56</v>
      </c>
      <c r="B314" s="85" t="e" vm="2">
        <v>#VALUE!</v>
      </c>
      <c r="C314" s="84" t="s">
        <v>106</v>
      </c>
      <c r="D314" s="136"/>
      <c r="E314" s="100"/>
      <c r="F314" s="136"/>
      <c r="G314" s="101"/>
    </row>
    <row r="315" spans="1:7" ht="17">
      <c r="A315" s="123">
        <v>56</v>
      </c>
      <c r="B315" s="85" t="e" vm="3">
        <v>#VALUE!</v>
      </c>
      <c r="C315" s="84" t="s">
        <v>107</v>
      </c>
      <c r="D315" s="136"/>
      <c r="E315" s="100"/>
      <c r="F315" s="136"/>
      <c r="G315" s="101"/>
    </row>
    <row r="316" spans="1:7" ht="17">
      <c r="A316" s="123">
        <v>56</v>
      </c>
      <c r="B316" s="85" t="e" vm="4">
        <v>#VALUE!</v>
      </c>
      <c r="C316" s="84" t="s">
        <v>108</v>
      </c>
      <c r="D316" s="136"/>
      <c r="E316" s="100"/>
      <c r="F316" s="136"/>
      <c r="G316" s="101"/>
    </row>
    <row r="317" spans="1:7" ht="17">
      <c r="A317" s="123">
        <v>56</v>
      </c>
      <c r="B317" s="85" t="e" vm="5">
        <v>#VALUE!</v>
      </c>
      <c r="C317" s="84" t="s">
        <v>109</v>
      </c>
      <c r="D317" s="136"/>
      <c r="E317" s="100"/>
      <c r="F317" s="136"/>
      <c r="G317" s="101"/>
    </row>
    <row r="318" spans="1:7" ht="17">
      <c r="A318" s="123">
        <v>56</v>
      </c>
      <c r="B318" s="85" t="e" vm="6">
        <v>#VALUE!</v>
      </c>
      <c r="C318" s="84" t="s">
        <v>110</v>
      </c>
      <c r="D318" s="136"/>
      <c r="E318" s="100"/>
      <c r="F318" s="136"/>
      <c r="G318" s="101"/>
    </row>
    <row r="319" spans="1:7" ht="17">
      <c r="A319" s="123">
        <v>56</v>
      </c>
      <c r="B319" s="85" t="e" vm="7">
        <v>#VALUE!</v>
      </c>
      <c r="C319" s="84" t="s">
        <v>111</v>
      </c>
      <c r="D319" s="136"/>
      <c r="E319" s="100"/>
      <c r="F319" s="136"/>
      <c r="G319" s="101"/>
    </row>
    <row r="320" spans="1:7" ht="17">
      <c r="A320" s="124">
        <v>57</v>
      </c>
      <c r="B320" s="87" t="e" vm="2">
        <v>#VALUE!</v>
      </c>
      <c r="C320" s="86" t="s">
        <v>106</v>
      </c>
      <c r="D320" s="137"/>
      <c r="E320" s="102"/>
      <c r="F320" s="137"/>
      <c r="G320" s="103"/>
    </row>
    <row r="321" spans="1:7" ht="17">
      <c r="A321" s="124">
        <v>57</v>
      </c>
      <c r="B321" s="87" t="e" vm="3">
        <v>#VALUE!</v>
      </c>
      <c r="C321" s="86" t="s">
        <v>107</v>
      </c>
      <c r="D321" s="137"/>
      <c r="E321" s="102"/>
      <c r="F321" s="137"/>
      <c r="G321" s="103"/>
    </row>
    <row r="322" spans="1:7" ht="17">
      <c r="A322" s="124">
        <v>57</v>
      </c>
      <c r="B322" s="87" t="e" vm="4">
        <v>#VALUE!</v>
      </c>
      <c r="C322" s="86" t="s">
        <v>108</v>
      </c>
      <c r="D322" s="137"/>
      <c r="E322" s="102"/>
      <c r="F322" s="137"/>
      <c r="G322" s="103"/>
    </row>
    <row r="323" spans="1:7" ht="17">
      <c r="A323" s="124">
        <v>57</v>
      </c>
      <c r="B323" s="87" t="e" vm="5">
        <v>#VALUE!</v>
      </c>
      <c r="C323" s="86" t="s">
        <v>109</v>
      </c>
      <c r="D323" s="137"/>
      <c r="E323" s="102"/>
      <c r="F323" s="137"/>
      <c r="G323" s="103"/>
    </row>
    <row r="324" spans="1:7" ht="17">
      <c r="A324" s="124">
        <v>57</v>
      </c>
      <c r="B324" s="87" t="e" vm="6">
        <v>#VALUE!</v>
      </c>
      <c r="C324" s="86" t="s">
        <v>110</v>
      </c>
      <c r="D324" s="137"/>
      <c r="E324" s="102"/>
      <c r="F324" s="137"/>
      <c r="G324" s="103"/>
    </row>
    <row r="325" spans="1:7" ht="17">
      <c r="A325" s="124">
        <v>57</v>
      </c>
      <c r="B325" s="87" t="e" vm="7">
        <v>#VALUE!</v>
      </c>
      <c r="C325" s="86" t="s">
        <v>111</v>
      </c>
      <c r="D325" s="137"/>
      <c r="E325" s="102"/>
      <c r="F325" s="137"/>
      <c r="G325" s="103"/>
    </row>
    <row r="326" spans="1:7" ht="17">
      <c r="A326" s="123">
        <v>58</v>
      </c>
      <c r="B326" s="85" t="e" vm="2">
        <v>#VALUE!</v>
      </c>
      <c r="C326" s="84" t="s">
        <v>106</v>
      </c>
      <c r="D326" s="136"/>
      <c r="E326" s="100"/>
      <c r="F326" s="136"/>
      <c r="G326" s="101"/>
    </row>
    <row r="327" spans="1:7" ht="17">
      <c r="A327" s="123">
        <v>58</v>
      </c>
      <c r="B327" s="85" t="e" vm="3">
        <v>#VALUE!</v>
      </c>
      <c r="C327" s="84" t="s">
        <v>107</v>
      </c>
      <c r="D327" s="136"/>
      <c r="E327" s="100"/>
      <c r="F327" s="136"/>
      <c r="G327" s="101"/>
    </row>
    <row r="328" spans="1:7" ht="17">
      <c r="A328" s="123">
        <v>58</v>
      </c>
      <c r="B328" s="85" t="e" vm="4">
        <v>#VALUE!</v>
      </c>
      <c r="C328" s="84" t="s">
        <v>108</v>
      </c>
      <c r="D328" s="136"/>
      <c r="E328" s="100"/>
      <c r="F328" s="136"/>
      <c r="G328" s="101"/>
    </row>
    <row r="329" spans="1:7" ht="17">
      <c r="A329" s="123">
        <v>58</v>
      </c>
      <c r="B329" s="85" t="e" vm="5">
        <v>#VALUE!</v>
      </c>
      <c r="C329" s="84" t="s">
        <v>109</v>
      </c>
      <c r="D329" s="136"/>
      <c r="E329" s="100"/>
      <c r="F329" s="136"/>
      <c r="G329" s="101"/>
    </row>
    <row r="330" spans="1:7" ht="17">
      <c r="A330" s="123">
        <v>58</v>
      </c>
      <c r="B330" s="85" t="e" vm="6">
        <v>#VALUE!</v>
      </c>
      <c r="C330" s="84" t="s">
        <v>110</v>
      </c>
      <c r="D330" s="136"/>
      <c r="E330" s="100"/>
      <c r="F330" s="136"/>
      <c r="G330" s="101"/>
    </row>
    <row r="331" spans="1:7" ht="17">
      <c r="A331" s="123">
        <v>58</v>
      </c>
      <c r="B331" s="85" t="e" vm="7">
        <v>#VALUE!</v>
      </c>
      <c r="C331" s="84" t="s">
        <v>111</v>
      </c>
      <c r="D331" s="136"/>
      <c r="E331" s="100"/>
      <c r="F331" s="136"/>
      <c r="G331" s="101"/>
    </row>
    <row r="332" spans="1:7" ht="17">
      <c r="A332" s="124">
        <v>59</v>
      </c>
      <c r="B332" s="87" t="e" vm="2">
        <v>#VALUE!</v>
      </c>
      <c r="C332" s="86" t="s">
        <v>106</v>
      </c>
      <c r="D332" s="137"/>
      <c r="E332" s="102"/>
      <c r="F332" s="137"/>
      <c r="G332" s="103"/>
    </row>
    <row r="333" spans="1:7" ht="17">
      <c r="A333" s="124">
        <v>59</v>
      </c>
      <c r="B333" s="87" t="e" vm="3">
        <v>#VALUE!</v>
      </c>
      <c r="C333" s="86" t="s">
        <v>107</v>
      </c>
      <c r="D333" s="137"/>
      <c r="E333" s="102"/>
      <c r="F333" s="137"/>
      <c r="G333" s="103"/>
    </row>
    <row r="334" spans="1:7" ht="17">
      <c r="A334" s="124">
        <v>59</v>
      </c>
      <c r="B334" s="87" t="e" vm="4">
        <v>#VALUE!</v>
      </c>
      <c r="C334" s="86" t="s">
        <v>108</v>
      </c>
      <c r="D334" s="137"/>
      <c r="E334" s="102"/>
      <c r="F334" s="137"/>
      <c r="G334" s="103"/>
    </row>
    <row r="335" spans="1:7" ht="17">
      <c r="A335" s="124">
        <v>59</v>
      </c>
      <c r="B335" s="87" t="e" vm="5">
        <v>#VALUE!</v>
      </c>
      <c r="C335" s="86" t="s">
        <v>109</v>
      </c>
      <c r="D335" s="137"/>
      <c r="E335" s="102"/>
      <c r="F335" s="137"/>
      <c r="G335" s="103"/>
    </row>
    <row r="336" spans="1:7" ht="17">
      <c r="A336" s="124">
        <v>59</v>
      </c>
      <c r="B336" s="87" t="e" vm="6">
        <v>#VALUE!</v>
      </c>
      <c r="C336" s="86" t="s">
        <v>110</v>
      </c>
      <c r="D336" s="137"/>
      <c r="E336" s="102"/>
      <c r="F336" s="137"/>
      <c r="G336" s="103"/>
    </row>
    <row r="337" spans="1:7" ht="17">
      <c r="A337" s="124">
        <v>59</v>
      </c>
      <c r="B337" s="87" t="e" vm="7">
        <v>#VALUE!</v>
      </c>
      <c r="C337" s="86" t="s">
        <v>111</v>
      </c>
      <c r="D337" s="137"/>
      <c r="E337" s="102"/>
      <c r="F337" s="137"/>
      <c r="G337" s="103"/>
    </row>
    <row r="338" spans="1:7" ht="17">
      <c r="A338" s="123">
        <v>60</v>
      </c>
      <c r="B338" s="85" t="e" vm="2">
        <v>#VALUE!</v>
      </c>
      <c r="C338" s="84" t="s">
        <v>106</v>
      </c>
      <c r="D338" s="136"/>
      <c r="E338" s="100"/>
      <c r="F338" s="136"/>
      <c r="G338" s="101"/>
    </row>
    <row r="339" spans="1:7" ht="17">
      <c r="A339" s="123">
        <v>60</v>
      </c>
      <c r="B339" s="85" t="e" vm="3">
        <v>#VALUE!</v>
      </c>
      <c r="C339" s="84" t="s">
        <v>107</v>
      </c>
      <c r="D339" s="136"/>
      <c r="E339" s="100"/>
      <c r="F339" s="136"/>
      <c r="G339" s="101"/>
    </row>
    <row r="340" spans="1:7" ht="17">
      <c r="A340" s="123">
        <v>60</v>
      </c>
      <c r="B340" s="85" t="e" vm="4">
        <v>#VALUE!</v>
      </c>
      <c r="C340" s="84" t="s">
        <v>108</v>
      </c>
      <c r="D340" s="136"/>
      <c r="E340" s="100"/>
      <c r="F340" s="136"/>
      <c r="G340" s="101"/>
    </row>
    <row r="341" spans="1:7" ht="17">
      <c r="A341" s="123">
        <v>60</v>
      </c>
      <c r="B341" s="85" t="e" vm="5">
        <v>#VALUE!</v>
      </c>
      <c r="C341" s="84" t="s">
        <v>109</v>
      </c>
      <c r="D341" s="136"/>
      <c r="E341" s="100"/>
      <c r="F341" s="136"/>
      <c r="G341" s="101"/>
    </row>
    <row r="342" spans="1:7" ht="17">
      <c r="A342" s="123">
        <v>60</v>
      </c>
      <c r="B342" s="85" t="e" vm="6">
        <v>#VALUE!</v>
      </c>
      <c r="C342" s="84" t="s">
        <v>110</v>
      </c>
      <c r="D342" s="136"/>
      <c r="E342" s="100"/>
      <c r="F342" s="136"/>
      <c r="G342" s="101"/>
    </row>
    <row r="343" spans="1:7" ht="17">
      <c r="A343" s="123">
        <v>60</v>
      </c>
      <c r="B343" s="85" t="e" vm="7">
        <v>#VALUE!</v>
      </c>
      <c r="C343" s="84" t="s">
        <v>111</v>
      </c>
      <c r="D343" s="136"/>
      <c r="E343" s="100"/>
      <c r="F343" s="136"/>
      <c r="G343" s="101"/>
    </row>
    <row r="344" spans="1:7" ht="17">
      <c r="A344" s="124">
        <v>61</v>
      </c>
      <c r="B344" s="87" t="e" vm="2">
        <v>#VALUE!</v>
      </c>
      <c r="C344" s="86" t="s">
        <v>106</v>
      </c>
      <c r="D344" s="137"/>
      <c r="E344" s="102"/>
      <c r="F344" s="137"/>
      <c r="G344" s="103"/>
    </row>
    <row r="345" spans="1:7" ht="17">
      <c r="A345" s="124">
        <v>61</v>
      </c>
      <c r="B345" s="87" t="e" vm="3">
        <v>#VALUE!</v>
      </c>
      <c r="C345" s="86" t="s">
        <v>107</v>
      </c>
      <c r="D345" s="137"/>
      <c r="E345" s="102"/>
      <c r="F345" s="137"/>
      <c r="G345" s="103"/>
    </row>
    <row r="346" spans="1:7" ht="17">
      <c r="A346" s="124">
        <v>61</v>
      </c>
      <c r="B346" s="87" t="e" vm="4">
        <v>#VALUE!</v>
      </c>
      <c r="C346" s="86" t="s">
        <v>108</v>
      </c>
      <c r="D346" s="137"/>
      <c r="E346" s="102"/>
      <c r="F346" s="137"/>
      <c r="G346" s="103"/>
    </row>
    <row r="347" spans="1:7" ht="17">
      <c r="A347" s="124">
        <v>61</v>
      </c>
      <c r="B347" s="87" t="e" vm="5">
        <v>#VALUE!</v>
      </c>
      <c r="C347" s="86" t="s">
        <v>109</v>
      </c>
      <c r="D347" s="137"/>
      <c r="E347" s="102"/>
      <c r="F347" s="137"/>
      <c r="G347" s="103"/>
    </row>
    <row r="348" spans="1:7" ht="17">
      <c r="A348" s="124">
        <v>61</v>
      </c>
      <c r="B348" s="87" t="e" vm="6">
        <v>#VALUE!</v>
      </c>
      <c r="C348" s="86" t="s">
        <v>110</v>
      </c>
      <c r="D348" s="137"/>
      <c r="E348" s="102"/>
      <c r="F348" s="137"/>
      <c r="G348" s="103"/>
    </row>
    <row r="349" spans="1:7" ht="17">
      <c r="A349" s="124">
        <v>61</v>
      </c>
      <c r="B349" s="87" t="e" vm="7">
        <v>#VALUE!</v>
      </c>
      <c r="C349" s="86" t="s">
        <v>111</v>
      </c>
      <c r="D349" s="137"/>
      <c r="E349" s="102"/>
      <c r="F349" s="137"/>
      <c r="G349" s="103"/>
    </row>
    <row r="350" spans="1:7" ht="17">
      <c r="A350" s="123">
        <v>62</v>
      </c>
      <c r="B350" s="85" t="e" vm="2">
        <v>#VALUE!</v>
      </c>
      <c r="C350" s="84" t="s">
        <v>106</v>
      </c>
      <c r="D350" s="136"/>
      <c r="E350" s="100"/>
      <c r="F350" s="136"/>
      <c r="G350" s="101"/>
    </row>
    <row r="351" spans="1:7" ht="17">
      <c r="A351" s="123">
        <v>62</v>
      </c>
      <c r="B351" s="85" t="e" vm="3">
        <v>#VALUE!</v>
      </c>
      <c r="C351" s="84" t="s">
        <v>107</v>
      </c>
      <c r="D351" s="136"/>
      <c r="E351" s="100"/>
      <c r="F351" s="136"/>
      <c r="G351" s="101"/>
    </row>
    <row r="352" spans="1:7" ht="17">
      <c r="A352" s="123">
        <v>62</v>
      </c>
      <c r="B352" s="85" t="e" vm="4">
        <v>#VALUE!</v>
      </c>
      <c r="C352" s="84" t="s">
        <v>108</v>
      </c>
      <c r="D352" s="136"/>
      <c r="E352" s="100"/>
      <c r="F352" s="136"/>
      <c r="G352" s="101"/>
    </row>
    <row r="353" spans="1:7" ht="17">
      <c r="A353" s="123">
        <v>62</v>
      </c>
      <c r="B353" s="85" t="e" vm="5">
        <v>#VALUE!</v>
      </c>
      <c r="C353" s="84" t="s">
        <v>109</v>
      </c>
      <c r="D353" s="136"/>
      <c r="E353" s="100"/>
      <c r="F353" s="136"/>
      <c r="G353" s="101"/>
    </row>
    <row r="354" spans="1:7" ht="17">
      <c r="A354" s="123">
        <v>62</v>
      </c>
      <c r="B354" s="85" t="e" vm="6">
        <v>#VALUE!</v>
      </c>
      <c r="C354" s="84" t="s">
        <v>110</v>
      </c>
      <c r="D354" s="136"/>
      <c r="E354" s="100"/>
      <c r="F354" s="136"/>
      <c r="G354" s="101"/>
    </row>
    <row r="355" spans="1:7" ht="17">
      <c r="A355" s="123">
        <v>62</v>
      </c>
      <c r="B355" s="85" t="e" vm="7">
        <v>#VALUE!</v>
      </c>
      <c r="C355" s="84" t="s">
        <v>111</v>
      </c>
      <c r="D355" s="136"/>
      <c r="E355" s="100"/>
      <c r="F355" s="136"/>
      <c r="G355" s="101"/>
    </row>
    <row r="356" spans="1:7" ht="17">
      <c r="A356" s="124">
        <v>63</v>
      </c>
      <c r="B356" s="87" t="e" vm="2">
        <v>#VALUE!</v>
      </c>
      <c r="C356" s="86" t="s">
        <v>106</v>
      </c>
      <c r="D356" s="137"/>
      <c r="E356" s="102"/>
      <c r="F356" s="137"/>
      <c r="G356" s="103"/>
    </row>
    <row r="357" spans="1:7" ht="17">
      <c r="A357" s="124">
        <v>63</v>
      </c>
      <c r="B357" s="87" t="e" vm="3">
        <v>#VALUE!</v>
      </c>
      <c r="C357" s="86" t="s">
        <v>107</v>
      </c>
      <c r="D357" s="137"/>
      <c r="E357" s="102"/>
      <c r="F357" s="137"/>
      <c r="G357" s="103"/>
    </row>
    <row r="358" spans="1:7" ht="17">
      <c r="A358" s="124">
        <v>63</v>
      </c>
      <c r="B358" s="87" t="e" vm="4">
        <v>#VALUE!</v>
      </c>
      <c r="C358" s="86" t="s">
        <v>108</v>
      </c>
      <c r="D358" s="137"/>
      <c r="E358" s="102"/>
      <c r="F358" s="137"/>
      <c r="G358" s="103"/>
    </row>
    <row r="359" spans="1:7" ht="17">
      <c r="A359" s="124">
        <v>63</v>
      </c>
      <c r="B359" s="87" t="e" vm="5">
        <v>#VALUE!</v>
      </c>
      <c r="C359" s="86" t="s">
        <v>109</v>
      </c>
      <c r="D359" s="137"/>
      <c r="E359" s="102"/>
      <c r="F359" s="137"/>
      <c r="G359" s="103"/>
    </row>
    <row r="360" spans="1:7" ht="17">
      <c r="A360" s="124">
        <v>63</v>
      </c>
      <c r="B360" s="87" t="e" vm="6">
        <v>#VALUE!</v>
      </c>
      <c r="C360" s="86" t="s">
        <v>110</v>
      </c>
      <c r="D360" s="137"/>
      <c r="E360" s="102"/>
      <c r="F360" s="137"/>
      <c r="G360" s="103"/>
    </row>
    <row r="361" spans="1:7" ht="17">
      <c r="A361" s="124">
        <v>63</v>
      </c>
      <c r="B361" s="87" t="e" vm="7">
        <v>#VALUE!</v>
      </c>
      <c r="C361" s="86" t="s">
        <v>111</v>
      </c>
      <c r="D361" s="137"/>
      <c r="E361" s="102"/>
      <c r="F361" s="137"/>
      <c r="G361" s="103"/>
    </row>
    <row r="362" spans="1:7" ht="17">
      <c r="A362" s="123">
        <v>64</v>
      </c>
      <c r="B362" s="85" t="e" vm="2">
        <v>#VALUE!</v>
      </c>
      <c r="C362" s="84" t="s">
        <v>106</v>
      </c>
      <c r="D362" s="136"/>
      <c r="E362" s="100"/>
      <c r="F362" s="136"/>
      <c r="G362" s="101"/>
    </row>
    <row r="363" spans="1:7" ht="17">
      <c r="A363" s="123">
        <v>64</v>
      </c>
      <c r="B363" s="85" t="e" vm="3">
        <v>#VALUE!</v>
      </c>
      <c r="C363" s="84" t="s">
        <v>107</v>
      </c>
      <c r="D363" s="136"/>
      <c r="E363" s="100"/>
      <c r="F363" s="136"/>
      <c r="G363" s="101"/>
    </row>
    <row r="364" spans="1:7" ht="17">
      <c r="A364" s="123">
        <v>64</v>
      </c>
      <c r="B364" s="85" t="e" vm="4">
        <v>#VALUE!</v>
      </c>
      <c r="C364" s="84" t="s">
        <v>108</v>
      </c>
      <c r="D364" s="136"/>
      <c r="E364" s="100"/>
      <c r="F364" s="136"/>
      <c r="G364" s="101"/>
    </row>
    <row r="365" spans="1:7" ht="17">
      <c r="A365" s="123">
        <v>64</v>
      </c>
      <c r="B365" s="85" t="e" vm="5">
        <v>#VALUE!</v>
      </c>
      <c r="C365" s="84" t="s">
        <v>109</v>
      </c>
      <c r="D365" s="136"/>
      <c r="E365" s="100"/>
      <c r="F365" s="136"/>
      <c r="G365" s="101"/>
    </row>
    <row r="366" spans="1:7" ht="17">
      <c r="A366" s="123">
        <v>64</v>
      </c>
      <c r="B366" s="85" t="e" vm="6">
        <v>#VALUE!</v>
      </c>
      <c r="C366" s="84" t="s">
        <v>110</v>
      </c>
      <c r="D366" s="136"/>
      <c r="E366" s="100"/>
      <c r="F366" s="136"/>
      <c r="G366" s="101"/>
    </row>
    <row r="367" spans="1:7" ht="17">
      <c r="A367" s="123">
        <v>64</v>
      </c>
      <c r="B367" s="85" t="e" vm="7">
        <v>#VALUE!</v>
      </c>
      <c r="C367" s="84" t="s">
        <v>111</v>
      </c>
      <c r="D367" s="136"/>
      <c r="E367" s="100"/>
      <c r="F367" s="136"/>
      <c r="G367" s="101"/>
    </row>
    <row r="368" spans="1:7" ht="17">
      <c r="A368" s="124">
        <v>65</v>
      </c>
      <c r="B368" s="87" t="e" vm="2">
        <v>#VALUE!</v>
      </c>
      <c r="C368" s="86" t="s">
        <v>106</v>
      </c>
      <c r="D368" s="137"/>
      <c r="E368" s="102"/>
      <c r="F368" s="137"/>
      <c r="G368" s="103"/>
    </row>
    <row r="369" spans="1:7" ht="17">
      <c r="A369" s="124">
        <v>65</v>
      </c>
      <c r="B369" s="87" t="e" vm="3">
        <v>#VALUE!</v>
      </c>
      <c r="C369" s="86" t="s">
        <v>107</v>
      </c>
      <c r="D369" s="137"/>
      <c r="E369" s="102"/>
      <c r="F369" s="137"/>
      <c r="G369" s="103"/>
    </row>
    <row r="370" spans="1:7" ht="17">
      <c r="A370" s="124">
        <v>65</v>
      </c>
      <c r="B370" s="87" t="e" vm="4">
        <v>#VALUE!</v>
      </c>
      <c r="C370" s="86" t="s">
        <v>108</v>
      </c>
      <c r="D370" s="137"/>
      <c r="E370" s="102"/>
      <c r="F370" s="137"/>
      <c r="G370" s="103"/>
    </row>
    <row r="371" spans="1:7" ht="17">
      <c r="A371" s="124">
        <v>65</v>
      </c>
      <c r="B371" s="87" t="e" vm="5">
        <v>#VALUE!</v>
      </c>
      <c r="C371" s="86" t="s">
        <v>109</v>
      </c>
      <c r="D371" s="137"/>
      <c r="E371" s="102"/>
      <c r="F371" s="137"/>
      <c r="G371" s="103"/>
    </row>
    <row r="372" spans="1:7" ht="17">
      <c r="A372" s="124">
        <v>65</v>
      </c>
      <c r="B372" s="87" t="e" vm="6">
        <v>#VALUE!</v>
      </c>
      <c r="C372" s="86" t="s">
        <v>110</v>
      </c>
      <c r="D372" s="137"/>
      <c r="E372" s="102"/>
      <c r="F372" s="137"/>
      <c r="G372" s="103"/>
    </row>
    <row r="373" spans="1:7" ht="17">
      <c r="A373" s="124">
        <v>65</v>
      </c>
      <c r="B373" s="87" t="e" vm="7">
        <v>#VALUE!</v>
      </c>
      <c r="C373" s="86" t="s">
        <v>111</v>
      </c>
      <c r="D373" s="137"/>
      <c r="E373" s="102"/>
      <c r="F373" s="137"/>
      <c r="G373" s="103"/>
    </row>
    <row r="374" spans="1:7" ht="17">
      <c r="A374" s="123">
        <v>66</v>
      </c>
      <c r="B374" s="85" t="e" vm="2">
        <v>#VALUE!</v>
      </c>
      <c r="C374" s="84" t="s">
        <v>106</v>
      </c>
      <c r="D374" s="136"/>
      <c r="E374" s="100"/>
      <c r="F374" s="136"/>
      <c r="G374" s="101"/>
    </row>
    <row r="375" spans="1:7" ht="17">
      <c r="A375" s="123">
        <v>66</v>
      </c>
      <c r="B375" s="85" t="e" vm="3">
        <v>#VALUE!</v>
      </c>
      <c r="C375" s="84" t="s">
        <v>107</v>
      </c>
      <c r="D375" s="136"/>
      <c r="E375" s="100"/>
      <c r="F375" s="136"/>
      <c r="G375" s="101"/>
    </row>
    <row r="376" spans="1:7" ht="17">
      <c r="A376" s="123">
        <v>66</v>
      </c>
      <c r="B376" s="85" t="e" vm="4">
        <v>#VALUE!</v>
      </c>
      <c r="C376" s="84" t="s">
        <v>108</v>
      </c>
      <c r="D376" s="136"/>
      <c r="E376" s="100"/>
      <c r="F376" s="136"/>
      <c r="G376" s="101"/>
    </row>
    <row r="377" spans="1:7" ht="17">
      <c r="A377" s="123">
        <v>66</v>
      </c>
      <c r="B377" s="85" t="e" vm="5">
        <v>#VALUE!</v>
      </c>
      <c r="C377" s="84" t="s">
        <v>109</v>
      </c>
      <c r="D377" s="136"/>
      <c r="E377" s="100"/>
      <c r="F377" s="136"/>
      <c r="G377" s="101"/>
    </row>
    <row r="378" spans="1:7" ht="17">
      <c r="A378" s="123">
        <v>66</v>
      </c>
      <c r="B378" s="85" t="e" vm="6">
        <v>#VALUE!</v>
      </c>
      <c r="C378" s="84" t="s">
        <v>110</v>
      </c>
      <c r="D378" s="136"/>
      <c r="E378" s="100"/>
      <c r="F378" s="136"/>
      <c r="G378" s="101"/>
    </row>
    <row r="379" spans="1:7" ht="17">
      <c r="A379" s="123">
        <v>66</v>
      </c>
      <c r="B379" s="85" t="e" vm="7">
        <v>#VALUE!</v>
      </c>
      <c r="C379" s="84" t="s">
        <v>111</v>
      </c>
      <c r="D379" s="136"/>
      <c r="E379" s="100"/>
      <c r="F379" s="136"/>
      <c r="G379" s="101"/>
    </row>
    <row r="380" spans="1:7" ht="17">
      <c r="A380" s="124">
        <v>67</v>
      </c>
      <c r="B380" s="87" t="e" vm="2">
        <v>#VALUE!</v>
      </c>
      <c r="C380" s="86" t="s">
        <v>106</v>
      </c>
      <c r="D380" s="137"/>
      <c r="E380" s="102"/>
      <c r="F380" s="137"/>
      <c r="G380" s="103"/>
    </row>
    <row r="381" spans="1:7" ht="17">
      <c r="A381" s="124">
        <v>67</v>
      </c>
      <c r="B381" s="87" t="e" vm="3">
        <v>#VALUE!</v>
      </c>
      <c r="C381" s="86" t="s">
        <v>107</v>
      </c>
      <c r="D381" s="137"/>
      <c r="E381" s="102"/>
      <c r="F381" s="137"/>
      <c r="G381" s="103"/>
    </row>
    <row r="382" spans="1:7" ht="17">
      <c r="A382" s="124">
        <v>67</v>
      </c>
      <c r="B382" s="87" t="e" vm="4">
        <v>#VALUE!</v>
      </c>
      <c r="C382" s="86" t="s">
        <v>108</v>
      </c>
      <c r="D382" s="137"/>
      <c r="E382" s="102"/>
      <c r="F382" s="137"/>
      <c r="G382" s="103"/>
    </row>
    <row r="383" spans="1:7" ht="17">
      <c r="A383" s="124">
        <v>67</v>
      </c>
      <c r="B383" s="87" t="e" vm="5">
        <v>#VALUE!</v>
      </c>
      <c r="C383" s="86" t="s">
        <v>109</v>
      </c>
      <c r="D383" s="137"/>
      <c r="E383" s="102"/>
      <c r="F383" s="137"/>
      <c r="G383" s="103"/>
    </row>
    <row r="384" spans="1:7" ht="17">
      <c r="A384" s="124">
        <v>67</v>
      </c>
      <c r="B384" s="87" t="e" vm="6">
        <v>#VALUE!</v>
      </c>
      <c r="C384" s="86" t="s">
        <v>110</v>
      </c>
      <c r="D384" s="137"/>
      <c r="E384" s="102"/>
      <c r="F384" s="137"/>
      <c r="G384" s="103"/>
    </row>
    <row r="385" spans="1:7" ht="17">
      <c r="A385" s="124">
        <v>67</v>
      </c>
      <c r="B385" s="87" t="e" vm="7">
        <v>#VALUE!</v>
      </c>
      <c r="C385" s="86" t="s">
        <v>111</v>
      </c>
      <c r="D385" s="137"/>
      <c r="E385" s="102"/>
      <c r="F385" s="137"/>
      <c r="G385" s="103"/>
    </row>
    <row r="386" spans="1:7" ht="17">
      <c r="A386" s="123">
        <v>68</v>
      </c>
      <c r="B386" s="85" t="e" vm="2">
        <v>#VALUE!</v>
      </c>
      <c r="C386" s="84" t="s">
        <v>106</v>
      </c>
      <c r="D386" s="136"/>
      <c r="E386" s="100"/>
      <c r="F386" s="136"/>
      <c r="G386" s="101"/>
    </row>
    <row r="387" spans="1:7" ht="17">
      <c r="A387" s="123">
        <v>68</v>
      </c>
      <c r="B387" s="85" t="e" vm="3">
        <v>#VALUE!</v>
      </c>
      <c r="C387" s="84" t="s">
        <v>107</v>
      </c>
      <c r="D387" s="136"/>
      <c r="E387" s="100"/>
      <c r="F387" s="136"/>
      <c r="G387" s="101"/>
    </row>
    <row r="388" spans="1:7" ht="17">
      <c r="A388" s="123">
        <v>68</v>
      </c>
      <c r="B388" s="85" t="e" vm="4">
        <v>#VALUE!</v>
      </c>
      <c r="C388" s="84" t="s">
        <v>108</v>
      </c>
      <c r="D388" s="136"/>
      <c r="E388" s="100"/>
      <c r="F388" s="136"/>
      <c r="G388" s="101"/>
    </row>
    <row r="389" spans="1:7" ht="17">
      <c r="A389" s="123">
        <v>68</v>
      </c>
      <c r="B389" s="85" t="e" vm="5">
        <v>#VALUE!</v>
      </c>
      <c r="C389" s="84" t="s">
        <v>109</v>
      </c>
      <c r="D389" s="136"/>
      <c r="E389" s="100"/>
      <c r="F389" s="136"/>
      <c r="G389" s="101"/>
    </row>
    <row r="390" spans="1:7" ht="17">
      <c r="A390" s="123">
        <v>68</v>
      </c>
      <c r="B390" s="85" t="e" vm="6">
        <v>#VALUE!</v>
      </c>
      <c r="C390" s="84" t="s">
        <v>110</v>
      </c>
      <c r="D390" s="136"/>
      <c r="E390" s="100"/>
      <c r="F390" s="136"/>
      <c r="G390" s="101"/>
    </row>
    <row r="391" spans="1:7" ht="17">
      <c r="A391" s="123">
        <v>68</v>
      </c>
      <c r="B391" s="85" t="e" vm="7">
        <v>#VALUE!</v>
      </c>
      <c r="C391" s="84" t="s">
        <v>111</v>
      </c>
      <c r="D391" s="136"/>
      <c r="E391" s="100"/>
      <c r="F391" s="136"/>
      <c r="G391" s="101"/>
    </row>
    <row r="392" spans="1:7" ht="17">
      <c r="A392" s="124">
        <v>69</v>
      </c>
      <c r="B392" s="87" t="e" vm="2">
        <v>#VALUE!</v>
      </c>
      <c r="C392" s="86" t="s">
        <v>106</v>
      </c>
      <c r="D392" s="137"/>
      <c r="E392" s="102"/>
      <c r="F392" s="137"/>
      <c r="G392" s="103"/>
    </row>
    <row r="393" spans="1:7" ht="17">
      <c r="A393" s="124">
        <v>69</v>
      </c>
      <c r="B393" s="87" t="e" vm="3">
        <v>#VALUE!</v>
      </c>
      <c r="C393" s="86" t="s">
        <v>107</v>
      </c>
      <c r="D393" s="137"/>
      <c r="E393" s="102"/>
      <c r="F393" s="137"/>
      <c r="G393" s="103"/>
    </row>
    <row r="394" spans="1:7" ht="17">
      <c r="A394" s="124">
        <v>69</v>
      </c>
      <c r="B394" s="87" t="e" vm="4">
        <v>#VALUE!</v>
      </c>
      <c r="C394" s="86" t="s">
        <v>108</v>
      </c>
      <c r="D394" s="137"/>
      <c r="E394" s="102"/>
      <c r="F394" s="137"/>
      <c r="G394" s="103"/>
    </row>
    <row r="395" spans="1:7" ht="17">
      <c r="A395" s="124">
        <v>69</v>
      </c>
      <c r="B395" s="87" t="e" vm="5">
        <v>#VALUE!</v>
      </c>
      <c r="C395" s="86" t="s">
        <v>109</v>
      </c>
      <c r="D395" s="137"/>
      <c r="E395" s="102"/>
      <c r="F395" s="137"/>
      <c r="G395" s="103"/>
    </row>
    <row r="396" spans="1:7" ht="17">
      <c r="A396" s="124">
        <v>69</v>
      </c>
      <c r="B396" s="87" t="e" vm="6">
        <v>#VALUE!</v>
      </c>
      <c r="C396" s="86" t="s">
        <v>110</v>
      </c>
      <c r="D396" s="137"/>
      <c r="E396" s="102"/>
      <c r="F396" s="137"/>
      <c r="G396" s="103"/>
    </row>
    <row r="397" spans="1:7" ht="17">
      <c r="A397" s="124">
        <v>69</v>
      </c>
      <c r="B397" s="87" t="e" vm="7">
        <v>#VALUE!</v>
      </c>
      <c r="C397" s="86" t="s">
        <v>111</v>
      </c>
      <c r="D397" s="137"/>
      <c r="E397" s="102"/>
      <c r="F397" s="137"/>
      <c r="G397" s="103"/>
    </row>
    <row r="398" spans="1:7" ht="17">
      <c r="A398" s="123">
        <v>70</v>
      </c>
      <c r="B398" s="85" t="e" vm="2">
        <v>#VALUE!</v>
      </c>
      <c r="C398" s="84" t="s">
        <v>106</v>
      </c>
      <c r="D398" s="136"/>
      <c r="E398" s="100"/>
      <c r="F398" s="136"/>
      <c r="G398" s="101"/>
    </row>
    <row r="399" spans="1:7" ht="17">
      <c r="A399" s="123">
        <v>70</v>
      </c>
      <c r="B399" s="85" t="e" vm="3">
        <v>#VALUE!</v>
      </c>
      <c r="C399" s="84" t="s">
        <v>107</v>
      </c>
      <c r="D399" s="136"/>
      <c r="E399" s="100"/>
      <c r="F399" s="136"/>
      <c r="G399" s="101"/>
    </row>
    <row r="400" spans="1:7" ht="17">
      <c r="A400" s="123">
        <v>70</v>
      </c>
      <c r="B400" s="85" t="e" vm="4">
        <v>#VALUE!</v>
      </c>
      <c r="C400" s="84" t="s">
        <v>108</v>
      </c>
      <c r="D400" s="136"/>
      <c r="E400" s="100"/>
      <c r="F400" s="136"/>
      <c r="G400" s="101"/>
    </row>
    <row r="401" spans="1:7" ht="17">
      <c r="A401" s="123">
        <v>70</v>
      </c>
      <c r="B401" s="85" t="e" vm="5">
        <v>#VALUE!</v>
      </c>
      <c r="C401" s="84" t="s">
        <v>109</v>
      </c>
      <c r="D401" s="136"/>
      <c r="E401" s="100"/>
      <c r="F401" s="136"/>
      <c r="G401" s="101"/>
    </row>
    <row r="402" spans="1:7" ht="17">
      <c r="A402" s="123">
        <v>70</v>
      </c>
      <c r="B402" s="85" t="e" vm="6">
        <v>#VALUE!</v>
      </c>
      <c r="C402" s="84" t="s">
        <v>110</v>
      </c>
      <c r="D402" s="136"/>
      <c r="E402" s="100"/>
      <c r="F402" s="136"/>
      <c r="G402" s="101"/>
    </row>
    <row r="403" spans="1:7" ht="17">
      <c r="A403" s="123">
        <v>70</v>
      </c>
      <c r="B403" s="85" t="e" vm="7">
        <v>#VALUE!</v>
      </c>
      <c r="C403" s="84" t="s">
        <v>111</v>
      </c>
      <c r="D403" s="136"/>
      <c r="E403" s="100"/>
      <c r="F403" s="136"/>
      <c r="G403" s="101"/>
    </row>
    <row r="404" spans="1:7" ht="17">
      <c r="A404" s="124">
        <v>71</v>
      </c>
      <c r="B404" s="87" t="e" vm="2">
        <v>#VALUE!</v>
      </c>
      <c r="C404" s="86" t="s">
        <v>106</v>
      </c>
      <c r="D404" s="137"/>
      <c r="E404" s="102"/>
      <c r="F404" s="137"/>
      <c r="G404" s="103"/>
    </row>
    <row r="405" spans="1:7" ht="17">
      <c r="A405" s="124">
        <v>71</v>
      </c>
      <c r="B405" s="87" t="e" vm="3">
        <v>#VALUE!</v>
      </c>
      <c r="C405" s="86" t="s">
        <v>107</v>
      </c>
      <c r="D405" s="137"/>
      <c r="E405" s="102"/>
      <c r="F405" s="137"/>
      <c r="G405" s="103"/>
    </row>
    <row r="406" spans="1:7" ht="17">
      <c r="A406" s="124">
        <v>71</v>
      </c>
      <c r="B406" s="87" t="e" vm="4">
        <v>#VALUE!</v>
      </c>
      <c r="C406" s="86" t="s">
        <v>108</v>
      </c>
      <c r="D406" s="137"/>
      <c r="E406" s="102"/>
      <c r="F406" s="137"/>
      <c r="G406" s="103"/>
    </row>
    <row r="407" spans="1:7" ht="17">
      <c r="A407" s="124">
        <v>71</v>
      </c>
      <c r="B407" s="87" t="e" vm="5">
        <v>#VALUE!</v>
      </c>
      <c r="C407" s="86" t="s">
        <v>109</v>
      </c>
      <c r="D407" s="137"/>
      <c r="E407" s="102"/>
      <c r="F407" s="137"/>
      <c r="G407" s="103"/>
    </row>
    <row r="408" spans="1:7" ht="17">
      <c r="A408" s="124">
        <v>71</v>
      </c>
      <c r="B408" s="87" t="e" vm="6">
        <v>#VALUE!</v>
      </c>
      <c r="C408" s="86" t="s">
        <v>110</v>
      </c>
      <c r="D408" s="137"/>
      <c r="E408" s="102"/>
      <c r="F408" s="137"/>
      <c r="G408" s="103"/>
    </row>
    <row r="409" spans="1:7" ht="17">
      <c r="A409" s="124">
        <v>71</v>
      </c>
      <c r="B409" s="87" t="e" vm="7">
        <v>#VALUE!</v>
      </c>
      <c r="C409" s="86" t="s">
        <v>111</v>
      </c>
      <c r="D409" s="137"/>
      <c r="E409" s="102"/>
      <c r="F409" s="137"/>
      <c r="G409" s="103"/>
    </row>
    <row r="410" spans="1:7" ht="17">
      <c r="A410" s="123">
        <v>72</v>
      </c>
      <c r="B410" s="85" t="e" vm="2">
        <v>#VALUE!</v>
      </c>
      <c r="C410" s="84" t="s">
        <v>106</v>
      </c>
      <c r="D410" s="136"/>
      <c r="E410" s="100"/>
      <c r="F410" s="136"/>
      <c r="G410" s="101"/>
    </row>
    <row r="411" spans="1:7" ht="17">
      <c r="A411" s="123">
        <v>72</v>
      </c>
      <c r="B411" s="85" t="e" vm="3">
        <v>#VALUE!</v>
      </c>
      <c r="C411" s="84" t="s">
        <v>107</v>
      </c>
      <c r="D411" s="136"/>
      <c r="E411" s="100"/>
      <c r="F411" s="136"/>
      <c r="G411" s="101"/>
    </row>
    <row r="412" spans="1:7" ht="17">
      <c r="A412" s="123">
        <v>72</v>
      </c>
      <c r="B412" s="85" t="e" vm="4">
        <v>#VALUE!</v>
      </c>
      <c r="C412" s="84" t="s">
        <v>108</v>
      </c>
      <c r="D412" s="136"/>
      <c r="E412" s="100"/>
      <c r="F412" s="136"/>
      <c r="G412" s="101"/>
    </row>
    <row r="413" spans="1:7" ht="17">
      <c r="A413" s="123">
        <v>72</v>
      </c>
      <c r="B413" s="85" t="e" vm="5">
        <v>#VALUE!</v>
      </c>
      <c r="C413" s="84" t="s">
        <v>109</v>
      </c>
      <c r="D413" s="136"/>
      <c r="E413" s="100"/>
      <c r="F413" s="136"/>
      <c r="G413" s="101"/>
    </row>
    <row r="414" spans="1:7" ht="17">
      <c r="A414" s="123">
        <v>72</v>
      </c>
      <c r="B414" s="85" t="e" vm="6">
        <v>#VALUE!</v>
      </c>
      <c r="C414" s="84" t="s">
        <v>110</v>
      </c>
      <c r="D414" s="136"/>
      <c r="E414" s="100"/>
      <c r="F414" s="136"/>
      <c r="G414" s="101"/>
    </row>
    <row r="415" spans="1:7" ht="17">
      <c r="A415" s="123">
        <v>72</v>
      </c>
      <c r="B415" s="85" t="e" vm="7">
        <v>#VALUE!</v>
      </c>
      <c r="C415" s="84" t="s">
        <v>111</v>
      </c>
      <c r="D415" s="136"/>
      <c r="E415" s="100"/>
      <c r="F415" s="136"/>
      <c r="G415" s="101"/>
    </row>
    <row r="416" spans="1:7" ht="17">
      <c r="A416" s="124">
        <v>73</v>
      </c>
      <c r="B416" s="87" t="e" vm="2">
        <v>#VALUE!</v>
      </c>
      <c r="C416" s="86" t="s">
        <v>106</v>
      </c>
      <c r="D416" s="137"/>
      <c r="E416" s="102"/>
      <c r="F416" s="137"/>
      <c r="G416" s="103"/>
    </row>
    <row r="417" spans="1:7" ht="17">
      <c r="A417" s="124">
        <v>73</v>
      </c>
      <c r="B417" s="87" t="e" vm="3">
        <v>#VALUE!</v>
      </c>
      <c r="C417" s="86" t="s">
        <v>107</v>
      </c>
      <c r="D417" s="137"/>
      <c r="E417" s="102"/>
      <c r="F417" s="137"/>
      <c r="G417" s="103"/>
    </row>
    <row r="418" spans="1:7" ht="17">
      <c r="A418" s="124">
        <v>73</v>
      </c>
      <c r="B418" s="87" t="e" vm="4">
        <v>#VALUE!</v>
      </c>
      <c r="C418" s="86" t="s">
        <v>108</v>
      </c>
      <c r="D418" s="137"/>
      <c r="E418" s="102"/>
      <c r="F418" s="137"/>
      <c r="G418" s="103"/>
    </row>
    <row r="419" spans="1:7" ht="17">
      <c r="A419" s="124">
        <v>73</v>
      </c>
      <c r="B419" s="87" t="e" vm="5">
        <v>#VALUE!</v>
      </c>
      <c r="C419" s="86" t="s">
        <v>109</v>
      </c>
      <c r="D419" s="137"/>
      <c r="E419" s="102"/>
      <c r="F419" s="137"/>
      <c r="G419" s="103"/>
    </row>
    <row r="420" spans="1:7" ht="17">
      <c r="A420" s="124">
        <v>73</v>
      </c>
      <c r="B420" s="87" t="e" vm="6">
        <v>#VALUE!</v>
      </c>
      <c r="C420" s="86" t="s">
        <v>110</v>
      </c>
      <c r="D420" s="137"/>
      <c r="E420" s="102"/>
      <c r="F420" s="137"/>
      <c r="G420" s="103"/>
    </row>
    <row r="421" spans="1:7" ht="17">
      <c r="A421" s="124">
        <v>73</v>
      </c>
      <c r="B421" s="87" t="e" vm="7">
        <v>#VALUE!</v>
      </c>
      <c r="C421" s="86" t="s">
        <v>111</v>
      </c>
      <c r="D421" s="137"/>
      <c r="E421" s="102"/>
      <c r="F421" s="137"/>
      <c r="G421" s="103"/>
    </row>
    <row r="422" spans="1:7" ht="17">
      <c r="A422" s="123">
        <v>74</v>
      </c>
      <c r="B422" s="85" t="e" vm="2">
        <v>#VALUE!</v>
      </c>
      <c r="C422" s="84" t="s">
        <v>106</v>
      </c>
      <c r="D422" s="136"/>
      <c r="E422" s="100"/>
      <c r="F422" s="136"/>
      <c r="G422" s="101"/>
    </row>
    <row r="423" spans="1:7" ht="17">
      <c r="A423" s="123">
        <v>74</v>
      </c>
      <c r="B423" s="85" t="e" vm="3">
        <v>#VALUE!</v>
      </c>
      <c r="C423" s="84" t="s">
        <v>107</v>
      </c>
      <c r="D423" s="136"/>
      <c r="E423" s="100"/>
      <c r="F423" s="136"/>
      <c r="G423" s="101"/>
    </row>
    <row r="424" spans="1:7" ht="17">
      <c r="A424" s="123">
        <v>74</v>
      </c>
      <c r="B424" s="85" t="e" vm="4">
        <v>#VALUE!</v>
      </c>
      <c r="C424" s="84" t="s">
        <v>108</v>
      </c>
      <c r="D424" s="136"/>
      <c r="E424" s="100"/>
      <c r="F424" s="136"/>
      <c r="G424" s="101"/>
    </row>
    <row r="425" spans="1:7" ht="17">
      <c r="A425" s="123">
        <v>74</v>
      </c>
      <c r="B425" s="85" t="e" vm="5">
        <v>#VALUE!</v>
      </c>
      <c r="C425" s="84" t="s">
        <v>109</v>
      </c>
      <c r="D425" s="136"/>
      <c r="E425" s="100"/>
      <c r="F425" s="136"/>
      <c r="G425" s="101"/>
    </row>
    <row r="426" spans="1:7" ht="17">
      <c r="A426" s="123">
        <v>74</v>
      </c>
      <c r="B426" s="85" t="e" vm="6">
        <v>#VALUE!</v>
      </c>
      <c r="C426" s="84" t="s">
        <v>110</v>
      </c>
      <c r="D426" s="136"/>
      <c r="E426" s="100"/>
      <c r="F426" s="136"/>
      <c r="G426" s="101"/>
    </row>
    <row r="427" spans="1:7" ht="17">
      <c r="A427" s="123">
        <v>74</v>
      </c>
      <c r="B427" s="85" t="e" vm="7">
        <v>#VALUE!</v>
      </c>
      <c r="C427" s="84" t="s">
        <v>111</v>
      </c>
      <c r="D427" s="136"/>
      <c r="E427" s="100"/>
      <c r="F427" s="136"/>
      <c r="G427" s="101"/>
    </row>
    <row r="428" spans="1:7" ht="17">
      <c r="A428" s="124">
        <v>75</v>
      </c>
      <c r="B428" s="87" t="e" vm="2">
        <v>#VALUE!</v>
      </c>
      <c r="C428" s="86" t="s">
        <v>106</v>
      </c>
      <c r="D428" s="137"/>
      <c r="E428" s="102"/>
      <c r="F428" s="137"/>
      <c r="G428" s="103"/>
    </row>
    <row r="429" spans="1:7" ht="17">
      <c r="A429" s="124">
        <v>75</v>
      </c>
      <c r="B429" s="87" t="e" vm="3">
        <v>#VALUE!</v>
      </c>
      <c r="C429" s="86" t="s">
        <v>107</v>
      </c>
      <c r="D429" s="137"/>
      <c r="E429" s="102"/>
      <c r="F429" s="137"/>
      <c r="G429" s="103"/>
    </row>
    <row r="430" spans="1:7" ht="17">
      <c r="A430" s="124">
        <v>75</v>
      </c>
      <c r="B430" s="87" t="e" vm="4">
        <v>#VALUE!</v>
      </c>
      <c r="C430" s="86" t="s">
        <v>108</v>
      </c>
      <c r="D430" s="137"/>
      <c r="E430" s="102"/>
      <c r="F430" s="137"/>
      <c r="G430" s="103"/>
    </row>
    <row r="431" spans="1:7" ht="17">
      <c r="A431" s="124">
        <v>75</v>
      </c>
      <c r="B431" s="87" t="e" vm="5">
        <v>#VALUE!</v>
      </c>
      <c r="C431" s="86" t="s">
        <v>109</v>
      </c>
      <c r="D431" s="137"/>
      <c r="E431" s="102"/>
      <c r="F431" s="137"/>
      <c r="G431" s="103"/>
    </row>
    <row r="432" spans="1:7" ht="17">
      <c r="A432" s="124">
        <v>75</v>
      </c>
      <c r="B432" s="87" t="e" vm="6">
        <v>#VALUE!</v>
      </c>
      <c r="C432" s="86" t="s">
        <v>110</v>
      </c>
      <c r="D432" s="137"/>
      <c r="E432" s="102"/>
      <c r="F432" s="137"/>
      <c r="G432" s="103"/>
    </row>
    <row r="433" spans="1:7" ht="17">
      <c r="A433" s="124">
        <v>75</v>
      </c>
      <c r="B433" s="87" t="e" vm="7">
        <v>#VALUE!</v>
      </c>
      <c r="C433" s="86" t="s">
        <v>111</v>
      </c>
      <c r="D433" s="137"/>
      <c r="E433" s="102"/>
      <c r="F433" s="137"/>
      <c r="G433" s="103"/>
    </row>
    <row r="434" spans="1:7" ht="17">
      <c r="A434" s="123">
        <v>76</v>
      </c>
      <c r="B434" s="85" t="e" vm="2">
        <v>#VALUE!</v>
      </c>
      <c r="C434" s="84" t="s">
        <v>106</v>
      </c>
      <c r="D434" s="136"/>
      <c r="E434" s="100"/>
      <c r="F434" s="136"/>
      <c r="G434" s="101"/>
    </row>
    <row r="435" spans="1:7" ht="17">
      <c r="A435" s="123">
        <v>76</v>
      </c>
      <c r="B435" s="85" t="e" vm="3">
        <v>#VALUE!</v>
      </c>
      <c r="C435" s="84" t="s">
        <v>107</v>
      </c>
      <c r="D435" s="136"/>
      <c r="E435" s="100"/>
      <c r="F435" s="136"/>
      <c r="G435" s="101"/>
    </row>
    <row r="436" spans="1:7" ht="17">
      <c r="A436" s="123">
        <v>76</v>
      </c>
      <c r="B436" s="85" t="e" vm="4">
        <v>#VALUE!</v>
      </c>
      <c r="C436" s="84" t="s">
        <v>108</v>
      </c>
      <c r="D436" s="136"/>
      <c r="E436" s="100"/>
      <c r="F436" s="136"/>
      <c r="G436" s="101"/>
    </row>
    <row r="437" spans="1:7" ht="17">
      <c r="A437" s="123">
        <v>76</v>
      </c>
      <c r="B437" s="85" t="e" vm="5">
        <v>#VALUE!</v>
      </c>
      <c r="C437" s="84" t="s">
        <v>109</v>
      </c>
      <c r="D437" s="136"/>
      <c r="E437" s="100"/>
      <c r="F437" s="136"/>
      <c r="G437" s="101"/>
    </row>
    <row r="438" spans="1:7" ht="17">
      <c r="A438" s="123">
        <v>76</v>
      </c>
      <c r="B438" s="85" t="e" vm="6">
        <v>#VALUE!</v>
      </c>
      <c r="C438" s="84" t="s">
        <v>110</v>
      </c>
      <c r="D438" s="136"/>
      <c r="E438" s="100"/>
      <c r="F438" s="136"/>
      <c r="G438" s="101"/>
    </row>
    <row r="439" spans="1:7" ht="17">
      <c r="A439" s="123">
        <v>76</v>
      </c>
      <c r="B439" s="85" t="e" vm="7">
        <v>#VALUE!</v>
      </c>
      <c r="C439" s="84" t="s">
        <v>111</v>
      </c>
      <c r="D439" s="136"/>
      <c r="E439" s="100"/>
      <c r="F439" s="136"/>
      <c r="G439" s="101"/>
    </row>
    <row r="440" spans="1:7" ht="17">
      <c r="A440" s="124">
        <v>77</v>
      </c>
      <c r="B440" s="87" t="e" vm="2">
        <v>#VALUE!</v>
      </c>
      <c r="C440" s="86" t="s">
        <v>106</v>
      </c>
      <c r="D440" s="137"/>
      <c r="E440" s="102"/>
      <c r="F440" s="137"/>
      <c r="G440" s="103"/>
    </row>
    <row r="441" spans="1:7" ht="17">
      <c r="A441" s="124">
        <v>77</v>
      </c>
      <c r="B441" s="87" t="e" vm="3">
        <v>#VALUE!</v>
      </c>
      <c r="C441" s="86" t="s">
        <v>107</v>
      </c>
      <c r="D441" s="137"/>
      <c r="E441" s="102"/>
      <c r="F441" s="137"/>
      <c r="G441" s="103"/>
    </row>
    <row r="442" spans="1:7" ht="17">
      <c r="A442" s="124">
        <v>77</v>
      </c>
      <c r="B442" s="87" t="e" vm="4">
        <v>#VALUE!</v>
      </c>
      <c r="C442" s="86" t="s">
        <v>108</v>
      </c>
      <c r="D442" s="137"/>
      <c r="E442" s="102"/>
      <c r="F442" s="137"/>
      <c r="G442" s="103"/>
    </row>
    <row r="443" spans="1:7" ht="17">
      <c r="A443" s="124">
        <v>77</v>
      </c>
      <c r="B443" s="87" t="e" vm="5">
        <v>#VALUE!</v>
      </c>
      <c r="C443" s="86" t="s">
        <v>109</v>
      </c>
      <c r="D443" s="137"/>
      <c r="E443" s="102"/>
      <c r="F443" s="137"/>
      <c r="G443" s="103"/>
    </row>
    <row r="444" spans="1:7" ht="17">
      <c r="A444" s="124">
        <v>77</v>
      </c>
      <c r="B444" s="87" t="e" vm="6">
        <v>#VALUE!</v>
      </c>
      <c r="C444" s="86" t="s">
        <v>110</v>
      </c>
      <c r="D444" s="137"/>
      <c r="E444" s="102"/>
      <c r="F444" s="137"/>
      <c r="G444" s="103"/>
    </row>
    <row r="445" spans="1:7" ht="17">
      <c r="A445" s="124">
        <v>77</v>
      </c>
      <c r="B445" s="87" t="e" vm="7">
        <v>#VALUE!</v>
      </c>
      <c r="C445" s="86" t="s">
        <v>111</v>
      </c>
      <c r="D445" s="137"/>
      <c r="E445" s="102"/>
      <c r="F445" s="137"/>
      <c r="G445" s="103"/>
    </row>
    <row r="446" spans="1:7" ht="17">
      <c r="A446" s="123">
        <v>78</v>
      </c>
      <c r="B446" s="85" t="e" vm="2">
        <v>#VALUE!</v>
      </c>
      <c r="C446" s="84" t="s">
        <v>106</v>
      </c>
      <c r="D446" s="136"/>
      <c r="E446" s="100"/>
      <c r="F446" s="136"/>
      <c r="G446" s="101"/>
    </row>
    <row r="447" spans="1:7" ht="17">
      <c r="A447" s="123">
        <v>78</v>
      </c>
      <c r="B447" s="85" t="e" vm="3">
        <v>#VALUE!</v>
      </c>
      <c r="C447" s="84" t="s">
        <v>107</v>
      </c>
      <c r="D447" s="136"/>
      <c r="E447" s="100"/>
      <c r="F447" s="136"/>
      <c r="G447" s="101"/>
    </row>
    <row r="448" spans="1:7" ht="17">
      <c r="A448" s="123">
        <v>78</v>
      </c>
      <c r="B448" s="85" t="e" vm="4">
        <v>#VALUE!</v>
      </c>
      <c r="C448" s="84" t="s">
        <v>108</v>
      </c>
      <c r="D448" s="136"/>
      <c r="E448" s="100"/>
      <c r="F448" s="136"/>
      <c r="G448" s="101"/>
    </row>
    <row r="449" spans="1:7" ht="17">
      <c r="A449" s="123">
        <v>78</v>
      </c>
      <c r="B449" s="85" t="e" vm="5">
        <v>#VALUE!</v>
      </c>
      <c r="C449" s="84" t="s">
        <v>109</v>
      </c>
      <c r="D449" s="136"/>
      <c r="E449" s="100"/>
      <c r="F449" s="136"/>
      <c r="G449" s="101"/>
    </row>
    <row r="450" spans="1:7" ht="17">
      <c r="A450" s="123">
        <v>78</v>
      </c>
      <c r="B450" s="85" t="e" vm="6">
        <v>#VALUE!</v>
      </c>
      <c r="C450" s="84" t="s">
        <v>110</v>
      </c>
      <c r="D450" s="136"/>
      <c r="E450" s="100"/>
      <c r="F450" s="136"/>
      <c r="G450" s="101"/>
    </row>
    <row r="451" spans="1:7" ht="17">
      <c r="A451" s="123">
        <v>78</v>
      </c>
      <c r="B451" s="85" t="e" vm="7">
        <v>#VALUE!</v>
      </c>
      <c r="C451" s="84" t="s">
        <v>111</v>
      </c>
      <c r="D451" s="136"/>
      <c r="E451" s="100"/>
      <c r="F451" s="136"/>
      <c r="G451" s="101"/>
    </row>
    <row r="452" spans="1:7" ht="17">
      <c r="A452" s="124">
        <v>79</v>
      </c>
      <c r="B452" s="87" t="e" vm="2">
        <v>#VALUE!</v>
      </c>
      <c r="C452" s="86" t="s">
        <v>106</v>
      </c>
      <c r="D452" s="137"/>
      <c r="E452" s="102"/>
      <c r="F452" s="137"/>
      <c r="G452" s="103"/>
    </row>
    <row r="453" spans="1:7" ht="17">
      <c r="A453" s="124">
        <v>79</v>
      </c>
      <c r="B453" s="87" t="e" vm="3">
        <v>#VALUE!</v>
      </c>
      <c r="C453" s="86" t="s">
        <v>107</v>
      </c>
      <c r="D453" s="137"/>
      <c r="E453" s="102"/>
      <c r="F453" s="137"/>
      <c r="G453" s="103"/>
    </row>
    <row r="454" spans="1:7" ht="17">
      <c r="A454" s="124">
        <v>79</v>
      </c>
      <c r="B454" s="87" t="e" vm="4">
        <v>#VALUE!</v>
      </c>
      <c r="C454" s="86" t="s">
        <v>108</v>
      </c>
      <c r="D454" s="137"/>
      <c r="E454" s="102"/>
      <c r="F454" s="137"/>
      <c r="G454" s="103"/>
    </row>
    <row r="455" spans="1:7" ht="17">
      <c r="A455" s="124">
        <v>79</v>
      </c>
      <c r="B455" s="87" t="e" vm="5">
        <v>#VALUE!</v>
      </c>
      <c r="C455" s="86" t="s">
        <v>109</v>
      </c>
      <c r="D455" s="137"/>
      <c r="E455" s="102"/>
      <c r="F455" s="137"/>
      <c r="G455" s="103"/>
    </row>
    <row r="456" spans="1:7" ht="17">
      <c r="A456" s="124">
        <v>79</v>
      </c>
      <c r="B456" s="87" t="e" vm="6">
        <v>#VALUE!</v>
      </c>
      <c r="C456" s="86" t="s">
        <v>110</v>
      </c>
      <c r="D456" s="137"/>
      <c r="E456" s="102"/>
      <c r="F456" s="137"/>
      <c r="G456" s="103"/>
    </row>
    <row r="457" spans="1:7" ht="17">
      <c r="A457" s="124">
        <v>79</v>
      </c>
      <c r="B457" s="87" t="e" vm="7">
        <v>#VALUE!</v>
      </c>
      <c r="C457" s="86" t="s">
        <v>111</v>
      </c>
      <c r="D457" s="137"/>
      <c r="E457" s="102"/>
      <c r="F457" s="137"/>
      <c r="G457" s="103"/>
    </row>
    <row r="458" spans="1:7" ht="17">
      <c r="A458" s="123">
        <v>80</v>
      </c>
      <c r="B458" s="85" t="e" vm="2">
        <v>#VALUE!</v>
      </c>
      <c r="C458" s="84" t="s">
        <v>106</v>
      </c>
      <c r="D458" s="136"/>
      <c r="E458" s="100"/>
      <c r="F458" s="136"/>
      <c r="G458" s="101"/>
    </row>
    <row r="459" spans="1:7" ht="17">
      <c r="A459" s="123">
        <v>80</v>
      </c>
      <c r="B459" s="85" t="e" vm="3">
        <v>#VALUE!</v>
      </c>
      <c r="C459" s="84" t="s">
        <v>107</v>
      </c>
      <c r="D459" s="136"/>
      <c r="E459" s="100"/>
      <c r="F459" s="136"/>
      <c r="G459" s="101"/>
    </row>
    <row r="460" spans="1:7" ht="17">
      <c r="A460" s="123">
        <v>80</v>
      </c>
      <c r="B460" s="85" t="e" vm="4">
        <v>#VALUE!</v>
      </c>
      <c r="C460" s="84" t="s">
        <v>108</v>
      </c>
      <c r="D460" s="136"/>
      <c r="E460" s="100"/>
      <c r="F460" s="136"/>
      <c r="G460" s="101"/>
    </row>
    <row r="461" spans="1:7" ht="17">
      <c r="A461" s="123">
        <v>80</v>
      </c>
      <c r="B461" s="85" t="e" vm="5">
        <v>#VALUE!</v>
      </c>
      <c r="C461" s="84" t="s">
        <v>109</v>
      </c>
      <c r="D461" s="136"/>
      <c r="E461" s="100"/>
      <c r="F461" s="136"/>
      <c r="G461" s="101"/>
    </row>
    <row r="462" spans="1:7" ht="17">
      <c r="A462" s="123">
        <v>80</v>
      </c>
      <c r="B462" s="85" t="e" vm="6">
        <v>#VALUE!</v>
      </c>
      <c r="C462" s="84" t="s">
        <v>110</v>
      </c>
      <c r="D462" s="136"/>
      <c r="E462" s="100"/>
      <c r="F462" s="136"/>
      <c r="G462" s="101"/>
    </row>
    <row r="463" spans="1:7" ht="17">
      <c r="A463" s="123">
        <v>80</v>
      </c>
      <c r="B463" s="85" t="e" vm="7">
        <v>#VALUE!</v>
      </c>
      <c r="C463" s="84" t="s">
        <v>111</v>
      </c>
      <c r="D463" s="136"/>
      <c r="E463" s="100"/>
      <c r="F463" s="136"/>
      <c r="G463" s="101"/>
    </row>
    <row r="464" spans="1:7" ht="17">
      <c r="A464" s="124">
        <v>81</v>
      </c>
      <c r="B464" s="87" t="e" vm="2">
        <v>#VALUE!</v>
      </c>
      <c r="C464" s="86" t="s">
        <v>106</v>
      </c>
      <c r="D464" s="137"/>
      <c r="E464" s="102"/>
      <c r="F464" s="137"/>
      <c r="G464" s="103"/>
    </row>
    <row r="465" spans="1:7" ht="17">
      <c r="A465" s="124">
        <v>81</v>
      </c>
      <c r="B465" s="87" t="e" vm="3">
        <v>#VALUE!</v>
      </c>
      <c r="C465" s="86" t="s">
        <v>107</v>
      </c>
      <c r="D465" s="137"/>
      <c r="E465" s="102"/>
      <c r="F465" s="137"/>
      <c r="G465" s="103"/>
    </row>
    <row r="466" spans="1:7" ht="17">
      <c r="A466" s="124">
        <v>81</v>
      </c>
      <c r="B466" s="87" t="e" vm="4">
        <v>#VALUE!</v>
      </c>
      <c r="C466" s="86" t="s">
        <v>108</v>
      </c>
      <c r="D466" s="137"/>
      <c r="E466" s="102"/>
      <c r="F466" s="137"/>
      <c r="G466" s="103"/>
    </row>
    <row r="467" spans="1:7" ht="17">
      <c r="A467" s="124">
        <v>81</v>
      </c>
      <c r="B467" s="87" t="e" vm="5">
        <v>#VALUE!</v>
      </c>
      <c r="C467" s="86" t="s">
        <v>109</v>
      </c>
      <c r="D467" s="137"/>
      <c r="E467" s="102"/>
      <c r="F467" s="137"/>
      <c r="G467" s="103"/>
    </row>
    <row r="468" spans="1:7" ht="17">
      <c r="A468" s="124">
        <v>81</v>
      </c>
      <c r="B468" s="87" t="e" vm="6">
        <v>#VALUE!</v>
      </c>
      <c r="C468" s="86" t="s">
        <v>110</v>
      </c>
      <c r="D468" s="137"/>
      <c r="E468" s="102"/>
      <c r="F468" s="137"/>
      <c r="G468" s="103"/>
    </row>
    <row r="469" spans="1:7" ht="17">
      <c r="A469" s="124">
        <v>81</v>
      </c>
      <c r="B469" s="87" t="e" vm="7">
        <v>#VALUE!</v>
      </c>
      <c r="C469" s="86" t="s">
        <v>111</v>
      </c>
      <c r="D469" s="137"/>
      <c r="E469" s="102"/>
      <c r="F469" s="137"/>
      <c r="G469" s="103"/>
    </row>
    <row r="470" spans="1:7" ht="17">
      <c r="A470" s="123">
        <v>82</v>
      </c>
      <c r="B470" s="85" t="e" vm="2">
        <v>#VALUE!</v>
      </c>
      <c r="C470" s="84" t="s">
        <v>106</v>
      </c>
      <c r="D470" s="136"/>
      <c r="E470" s="100"/>
      <c r="F470" s="136"/>
      <c r="G470" s="101"/>
    </row>
    <row r="471" spans="1:7" ht="17">
      <c r="A471" s="123">
        <v>82</v>
      </c>
      <c r="B471" s="85" t="e" vm="3">
        <v>#VALUE!</v>
      </c>
      <c r="C471" s="84" t="s">
        <v>107</v>
      </c>
      <c r="D471" s="136"/>
      <c r="E471" s="100"/>
      <c r="F471" s="136"/>
      <c r="G471" s="101"/>
    </row>
    <row r="472" spans="1:7" ht="17">
      <c r="A472" s="123">
        <v>82</v>
      </c>
      <c r="B472" s="85" t="e" vm="4">
        <v>#VALUE!</v>
      </c>
      <c r="C472" s="84" t="s">
        <v>108</v>
      </c>
      <c r="D472" s="136"/>
      <c r="E472" s="100"/>
      <c r="F472" s="136"/>
      <c r="G472" s="101"/>
    </row>
    <row r="473" spans="1:7" ht="17">
      <c r="A473" s="123">
        <v>82</v>
      </c>
      <c r="B473" s="85" t="e" vm="5">
        <v>#VALUE!</v>
      </c>
      <c r="C473" s="84" t="s">
        <v>109</v>
      </c>
      <c r="D473" s="136"/>
      <c r="E473" s="100"/>
      <c r="F473" s="136"/>
      <c r="G473" s="101"/>
    </row>
    <row r="474" spans="1:7" ht="17">
      <c r="A474" s="123">
        <v>82</v>
      </c>
      <c r="B474" s="85" t="e" vm="6">
        <v>#VALUE!</v>
      </c>
      <c r="C474" s="84" t="s">
        <v>110</v>
      </c>
      <c r="D474" s="136"/>
      <c r="E474" s="100"/>
      <c r="F474" s="136"/>
      <c r="G474" s="101"/>
    </row>
    <row r="475" spans="1:7" ht="17">
      <c r="A475" s="123">
        <v>82</v>
      </c>
      <c r="B475" s="85" t="e" vm="7">
        <v>#VALUE!</v>
      </c>
      <c r="C475" s="84" t="s">
        <v>111</v>
      </c>
      <c r="D475" s="136"/>
      <c r="E475" s="100"/>
      <c r="F475" s="136"/>
      <c r="G475" s="101"/>
    </row>
    <row r="476" spans="1:7" ht="17">
      <c r="A476" s="124">
        <v>83</v>
      </c>
      <c r="B476" s="87" t="e" vm="2">
        <v>#VALUE!</v>
      </c>
      <c r="C476" s="86" t="s">
        <v>106</v>
      </c>
      <c r="D476" s="137"/>
      <c r="E476" s="102"/>
      <c r="F476" s="137"/>
      <c r="G476" s="103"/>
    </row>
    <row r="477" spans="1:7" ht="17">
      <c r="A477" s="124">
        <v>83</v>
      </c>
      <c r="B477" s="87" t="e" vm="3">
        <v>#VALUE!</v>
      </c>
      <c r="C477" s="86" t="s">
        <v>107</v>
      </c>
      <c r="D477" s="137"/>
      <c r="E477" s="102"/>
      <c r="F477" s="137"/>
      <c r="G477" s="103"/>
    </row>
    <row r="478" spans="1:7" ht="17">
      <c r="A478" s="124">
        <v>83</v>
      </c>
      <c r="B478" s="87" t="e" vm="4">
        <v>#VALUE!</v>
      </c>
      <c r="C478" s="86" t="s">
        <v>108</v>
      </c>
      <c r="D478" s="137"/>
      <c r="E478" s="102"/>
      <c r="F478" s="137"/>
      <c r="G478" s="103"/>
    </row>
    <row r="479" spans="1:7" ht="17">
      <c r="A479" s="124">
        <v>83</v>
      </c>
      <c r="B479" s="87" t="e" vm="5">
        <v>#VALUE!</v>
      </c>
      <c r="C479" s="86" t="s">
        <v>109</v>
      </c>
      <c r="D479" s="137"/>
      <c r="E479" s="102"/>
      <c r="F479" s="137"/>
      <c r="G479" s="103"/>
    </row>
    <row r="480" spans="1:7" ht="17">
      <c r="A480" s="124">
        <v>83</v>
      </c>
      <c r="B480" s="87" t="e" vm="6">
        <v>#VALUE!</v>
      </c>
      <c r="C480" s="86" t="s">
        <v>110</v>
      </c>
      <c r="D480" s="137"/>
      <c r="E480" s="102"/>
      <c r="F480" s="137"/>
      <c r="G480" s="103"/>
    </row>
    <row r="481" spans="1:7" ht="17">
      <c r="A481" s="124">
        <v>83</v>
      </c>
      <c r="B481" s="87" t="e" vm="7">
        <v>#VALUE!</v>
      </c>
      <c r="C481" s="86" t="s">
        <v>111</v>
      </c>
      <c r="D481" s="137"/>
      <c r="E481" s="102"/>
      <c r="F481" s="137"/>
      <c r="G481" s="103"/>
    </row>
    <row r="482" spans="1:7" ht="17">
      <c r="A482" s="123">
        <v>84</v>
      </c>
      <c r="B482" s="85" t="e" vm="2">
        <v>#VALUE!</v>
      </c>
      <c r="C482" s="84" t="s">
        <v>106</v>
      </c>
      <c r="D482" s="136"/>
      <c r="E482" s="100"/>
      <c r="F482" s="136"/>
      <c r="G482" s="101"/>
    </row>
    <row r="483" spans="1:7" ht="17">
      <c r="A483" s="123">
        <v>84</v>
      </c>
      <c r="B483" s="85" t="e" vm="3">
        <v>#VALUE!</v>
      </c>
      <c r="C483" s="84" t="s">
        <v>107</v>
      </c>
      <c r="D483" s="136"/>
      <c r="E483" s="100"/>
      <c r="F483" s="136"/>
      <c r="G483" s="101"/>
    </row>
    <row r="484" spans="1:7" ht="17">
      <c r="A484" s="123">
        <v>84</v>
      </c>
      <c r="B484" s="85" t="e" vm="4">
        <v>#VALUE!</v>
      </c>
      <c r="C484" s="84" t="s">
        <v>108</v>
      </c>
      <c r="D484" s="136"/>
      <c r="E484" s="100"/>
      <c r="F484" s="136"/>
      <c r="G484" s="101"/>
    </row>
    <row r="485" spans="1:7" ht="17">
      <c r="A485" s="123">
        <v>84</v>
      </c>
      <c r="B485" s="85" t="e" vm="5">
        <v>#VALUE!</v>
      </c>
      <c r="C485" s="84" t="s">
        <v>109</v>
      </c>
      <c r="D485" s="136"/>
      <c r="E485" s="100"/>
      <c r="F485" s="136"/>
      <c r="G485" s="101"/>
    </row>
    <row r="486" spans="1:7" ht="17">
      <c r="A486" s="123">
        <v>84</v>
      </c>
      <c r="B486" s="85" t="e" vm="6">
        <v>#VALUE!</v>
      </c>
      <c r="C486" s="84" t="s">
        <v>110</v>
      </c>
      <c r="D486" s="136"/>
      <c r="E486" s="100"/>
      <c r="F486" s="136"/>
      <c r="G486" s="101"/>
    </row>
    <row r="487" spans="1:7" ht="17">
      <c r="A487" s="123">
        <v>84</v>
      </c>
      <c r="B487" s="85" t="e" vm="7">
        <v>#VALUE!</v>
      </c>
      <c r="C487" s="84" t="s">
        <v>111</v>
      </c>
      <c r="D487" s="136"/>
      <c r="E487" s="100"/>
      <c r="F487" s="136"/>
      <c r="G487" s="101"/>
    </row>
    <row r="488" spans="1:7" ht="17">
      <c r="A488" s="124">
        <v>85</v>
      </c>
      <c r="B488" s="87" t="e" vm="2">
        <v>#VALUE!</v>
      </c>
      <c r="C488" s="86" t="s">
        <v>106</v>
      </c>
      <c r="D488" s="137"/>
      <c r="E488" s="102"/>
      <c r="F488" s="137"/>
      <c r="G488" s="103"/>
    </row>
    <row r="489" spans="1:7" ht="17">
      <c r="A489" s="124">
        <v>85</v>
      </c>
      <c r="B489" s="87" t="e" vm="3">
        <v>#VALUE!</v>
      </c>
      <c r="C489" s="86" t="s">
        <v>107</v>
      </c>
      <c r="D489" s="137"/>
      <c r="E489" s="102"/>
      <c r="F489" s="137"/>
      <c r="G489" s="103"/>
    </row>
    <row r="490" spans="1:7" ht="17">
      <c r="A490" s="124">
        <v>85</v>
      </c>
      <c r="B490" s="87" t="e" vm="4">
        <v>#VALUE!</v>
      </c>
      <c r="C490" s="86" t="s">
        <v>108</v>
      </c>
      <c r="D490" s="137"/>
      <c r="E490" s="102"/>
      <c r="F490" s="137"/>
      <c r="G490" s="103"/>
    </row>
    <row r="491" spans="1:7" ht="17">
      <c r="A491" s="124">
        <v>85</v>
      </c>
      <c r="B491" s="87" t="e" vm="5">
        <v>#VALUE!</v>
      </c>
      <c r="C491" s="86" t="s">
        <v>109</v>
      </c>
      <c r="D491" s="137"/>
      <c r="E491" s="102"/>
      <c r="F491" s="137"/>
      <c r="G491" s="103"/>
    </row>
    <row r="492" spans="1:7" ht="17">
      <c r="A492" s="124">
        <v>85</v>
      </c>
      <c r="B492" s="87" t="e" vm="6">
        <v>#VALUE!</v>
      </c>
      <c r="C492" s="86" t="s">
        <v>110</v>
      </c>
      <c r="D492" s="137"/>
      <c r="E492" s="102"/>
      <c r="F492" s="137"/>
      <c r="G492" s="103"/>
    </row>
    <row r="493" spans="1:7" ht="17">
      <c r="A493" s="124">
        <v>85</v>
      </c>
      <c r="B493" s="87" t="e" vm="7">
        <v>#VALUE!</v>
      </c>
      <c r="C493" s="86" t="s">
        <v>111</v>
      </c>
      <c r="D493" s="137"/>
      <c r="E493" s="102"/>
      <c r="F493" s="137"/>
      <c r="G493" s="103"/>
    </row>
    <row r="494" spans="1:7" ht="17">
      <c r="A494" s="123">
        <v>86</v>
      </c>
      <c r="B494" s="85" t="e" vm="2">
        <v>#VALUE!</v>
      </c>
      <c r="C494" s="84" t="s">
        <v>106</v>
      </c>
      <c r="D494" s="136"/>
      <c r="E494" s="100"/>
      <c r="F494" s="136"/>
      <c r="G494" s="101"/>
    </row>
    <row r="495" spans="1:7" ht="17">
      <c r="A495" s="123">
        <v>86</v>
      </c>
      <c r="B495" s="85" t="e" vm="3">
        <v>#VALUE!</v>
      </c>
      <c r="C495" s="84" t="s">
        <v>107</v>
      </c>
      <c r="D495" s="136"/>
      <c r="E495" s="100"/>
      <c r="F495" s="136"/>
      <c r="G495" s="101"/>
    </row>
    <row r="496" spans="1:7" ht="17">
      <c r="A496" s="123">
        <v>86</v>
      </c>
      <c r="B496" s="85" t="e" vm="4">
        <v>#VALUE!</v>
      </c>
      <c r="C496" s="84" t="s">
        <v>108</v>
      </c>
      <c r="D496" s="136"/>
      <c r="E496" s="100"/>
      <c r="F496" s="136"/>
      <c r="G496" s="101"/>
    </row>
    <row r="497" spans="1:7" ht="17">
      <c r="A497" s="123">
        <v>86</v>
      </c>
      <c r="B497" s="85" t="e" vm="5">
        <v>#VALUE!</v>
      </c>
      <c r="C497" s="84" t="s">
        <v>109</v>
      </c>
      <c r="D497" s="136"/>
      <c r="E497" s="100"/>
      <c r="F497" s="136"/>
      <c r="G497" s="101"/>
    </row>
    <row r="498" spans="1:7" ht="17">
      <c r="A498" s="123">
        <v>86</v>
      </c>
      <c r="B498" s="85" t="e" vm="6">
        <v>#VALUE!</v>
      </c>
      <c r="C498" s="84" t="s">
        <v>110</v>
      </c>
      <c r="D498" s="136"/>
      <c r="E498" s="100"/>
      <c r="F498" s="136"/>
      <c r="G498" s="101"/>
    </row>
    <row r="499" spans="1:7" ht="17">
      <c r="A499" s="123">
        <v>86</v>
      </c>
      <c r="B499" s="85" t="e" vm="7">
        <v>#VALUE!</v>
      </c>
      <c r="C499" s="84" t="s">
        <v>111</v>
      </c>
      <c r="D499" s="136"/>
      <c r="E499" s="100"/>
      <c r="F499" s="136"/>
      <c r="G499" s="101"/>
    </row>
    <row r="500" spans="1:7" ht="17">
      <c r="A500" s="124">
        <v>87</v>
      </c>
      <c r="B500" s="87" t="e" vm="2">
        <v>#VALUE!</v>
      </c>
      <c r="C500" s="86" t="s">
        <v>106</v>
      </c>
      <c r="D500" s="137"/>
      <c r="E500" s="102"/>
      <c r="F500" s="137"/>
      <c r="G500" s="103"/>
    </row>
    <row r="501" spans="1:7" ht="17">
      <c r="A501" s="124">
        <v>87</v>
      </c>
      <c r="B501" s="87" t="e" vm="3">
        <v>#VALUE!</v>
      </c>
      <c r="C501" s="86" t="s">
        <v>107</v>
      </c>
      <c r="D501" s="137"/>
      <c r="E501" s="102"/>
      <c r="F501" s="137"/>
      <c r="G501" s="103"/>
    </row>
    <row r="502" spans="1:7" ht="17">
      <c r="A502" s="124">
        <v>87</v>
      </c>
      <c r="B502" s="87" t="e" vm="4">
        <v>#VALUE!</v>
      </c>
      <c r="C502" s="86" t="s">
        <v>108</v>
      </c>
      <c r="D502" s="137"/>
      <c r="E502" s="102"/>
      <c r="F502" s="137"/>
      <c r="G502" s="103"/>
    </row>
    <row r="503" spans="1:7" ht="17">
      <c r="A503" s="124">
        <v>87</v>
      </c>
      <c r="B503" s="87" t="e" vm="5">
        <v>#VALUE!</v>
      </c>
      <c r="C503" s="86" t="s">
        <v>109</v>
      </c>
      <c r="D503" s="137"/>
      <c r="E503" s="102"/>
      <c r="F503" s="137"/>
      <c r="G503" s="103"/>
    </row>
    <row r="504" spans="1:7" ht="17">
      <c r="A504" s="124">
        <v>87</v>
      </c>
      <c r="B504" s="87" t="e" vm="6">
        <v>#VALUE!</v>
      </c>
      <c r="C504" s="86" t="s">
        <v>110</v>
      </c>
      <c r="D504" s="137"/>
      <c r="E504" s="102"/>
      <c r="F504" s="137"/>
      <c r="G504" s="103"/>
    </row>
    <row r="505" spans="1:7" ht="17">
      <c r="A505" s="124">
        <v>87</v>
      </c>
      <c r="B505" s="87" t="e" vm="7">
        <v>#VALUE!</v>
      </c>
      <c r="C505" s="86" t="s">
        <v>111</v>
      </c>
      <c r="D505" s="137"/>
      <c r="E505" s="102"/>
      <c r="F505" s="137"/>
      <c r="G505" s="103"/>
    </row>
    <row r="506" spans="1:7" ht="17">
      <c r="A506" s="123">
        <v>88</v>
      </c>
      <c r="B506" s="85" t="e" vm="2">
        <v>#VALUE!</v>
      </c>
      <c r="C506" s="84" t="s">
        <v>106</v>
      </c>
      <c r="D506" s="136"/>
      <c r="E506" s="100"/>
      <c r="F506" s="136"/>
      <c r="G506" s="101"/>
    </row>
    <row r="507" spans="1:7" ht="17">
      <c r="A507" s="123">
        <v>88</v>
      </c>
      <c r="B507" s="85" t="e" vm="3">
        <v>#VALUE!</v>
      </c>
      <c r="C507" s="84" t="s">
        <v>107</v>
      </c>
      <c r="D507" s="136"/>
      <c r="E507" s="100"/>
      <c r="F507" s="136"/>
      <c r="G507" s="101"/>
    </row>
    <row r="508" spans="1:7" ht="17">
      <c r="A508" s="123">
        <v>88</v>
      </c>
      <c r="B508" s="85" t="e" vm="4">
        <v>#VALUE!</v>
      </c>
      <c r="C508" s="84" t="s">
        <v>108</v>
      </c>
      <c r="D508" s="136"/>
      <c r="E508" s="100"/>
      <c r="F508" s="136"/>
      <c r="G508" s="101"/>
    </row>
    <row r="509" spans="1:7" ht="17">
      <c r="A509" s="123">
        <v>88</v>
      </c>
      <c r="B509" s="85" t="e" vm="5">
        <v>#VALUE!</v>
      </c>
      <c r="C509" s="84" t="s">
        <v>109</v>
      </c>
      <c r="D509" s="136"/>
      <c r="E509" s="100"/>
      <c r="F509" s="136"/>
      <c r="G509" s="101"/>
    </row>
    <row r="510" spans="1:7" ht="17">
      <c r="A510" s="123">
        <v>88</v>
      </c>
      <c r="B510" s="85" t="e" vm="6">
        <v>#VALUE!</v>
      </c>
      <c r="C510" s="84" t="s">
        <v>110</v>
      </c>
      <c r="D510" s="136"/>
      <c r="E510" s="100"/>
      <c r="F510" s="136"/>
      <c r="G510" s="101"/>
    </row>
    <row r="511" spans="1:7" ht="17">
      <c r="A511" s="123">
        <v>88</v>
      </c>
      <c r="B511" s="85" t="e" vm="7">
        <v>#VALUE!</v>
      </c>
      <c r="C511" s="84" t="s">
        <v>111</v>
      </c>
      <c r="D511" s="136"/>
      <c r="E511" s="100"/>
      <c r="F511" s="136"/>
      <c r="G511" s="101"/>
    </row>
    <row r="512" spans="1:7" ht="17">
      <c r="A512" s="124">
        <v>89</v>
      </c>
      <c r="B512" s="87" t="e" vm="2">
        <v>#VALUE!</v>
      </c>
      <c r="C512" s="86" t="s">
        <v>106</v>
      </c>
      <c r="D512" s="137"/>
      <c r="E512" s="102"/>
      <c r="F512" s="137"/>
      <c r="G512" s="103"/>
    </row>
    <row r="513" spans="1:7" ht="17">
      <c r="A513" s="124">
        <v>89</v>
      </c>
      <c r="B513" s="87" t="e" vm="3">
        <v>#VALUE!</v>
      </c>
      <c r="C513" s="86" t="s">
        <v>107</v>
      </c>
      <c r="D513" s="137"/>
      <c r="E513" s="102"/>
      <c r="F513" s="137"/>
      <c r="G513" s="103"/>
    </row>
    <row r="514" spans="1:7" ht="17">
      <c r="A514" s="124">
        <v>89</v>
      </c>
      <c r="B514" s="87" t="e" vm="4">
        <v>#VALUE!</v>
      </c>
      <c r="C514" s="86" t="s">
        <v>108</v>
      </c>
      <c r="D514" s="137"/>
      <c r="E514" s="102"/>
      <c r="F514" s="137"/>
      <c r="G514" s="103"/>
    </row>
    <row r="515" spans="1:7" ht="17">
      <c r="A515" s="124">
        <v>89</v>
      </c>
      <c r="B515" s="87" t="e" vm="5">
        <v>#VALUE!</v>
      </c>
      <c r="C515" s="86" t="s">
        <v>109</v>
      </c>
      <c r="D515" s="137"/>
      <c r="E515" s="102"/>
      <c r="F515" s="137"/>
      <c r="G515" s="103"/>
    </row>
    <row r="516" spans="1:7" ht="17">
      <c r="A516" s="124">
        <v>89</v>
      </c>
      <c r="B516" s="87" t="e" vm="6">
        <v>#VALUE!</v>
      </c>
      <c r="C516" s="86" t="s">
        <v>110</v>
      </c>
      <c r="D516" s="137"/>
      <c r="E516" s="102"/>
      <c r="F516" s="137"/>
      <c r="G516" s="103"/>
    </row>
    <row r="517" spans="1:7" ht="17">
      <c r="A517" s="124">
        <v>89</v>
      </c>
      <c r="B517" s="87" t="e" vm="7">
        <v>#VALUE!</v>
      </c>
      <c r="C517" s="86" t="s">
        <v>111</v>
      </c>
      <c r="D517" s="137"/>
      <c r="E517" s="102"/>
      <c r="F517" s="137"/>
      <c r="G517" s="103"/>
    </row>
    <row r="518" spans="1:7" ht="17">
      <c r="A518" s="123">
        <v>90</v>
      </c>
      <c r="B518" s="85" t="e" vm="2">
        <v>#VALUE!</v>
      </c>
      <c r="C518" s="84" t="s">
        <v>106</v>
      </c>
      <c r="D518" s="136"/>
      <c r="E518" s="100"/>
      <c r="F518" s="136"/>
      <c r="G518" s="101"/>
    </row>
    <row r="519" spans="1:7" ht="17">
      <c r="A519" s="123">
        <v>90</v>
      </c>
      <c r="B519" s="85" t="e" vm="3">
        <v>#VALUE!</v>
      </c>
      <c r="C519" s="84" t="s">
        <v>107</v>
      </c>
      <c r="D519" s="136"/>
      <c r="E519" s="100"/>
      <c r="F519" s="136"/>
      <c r="G519" s="101"/>
    </row>
    <row r="520" spans="1:7" ht="17">
      <c r="A520" s="123">
        <v>90</v>
      </c>
      <c r="B520" s="85" t="e" vm="4">
        <v>#VALUE!</v>
      </c>
      <c r="C520" s="84" t="s">
        <v>108</v>
      </c>
      <c r="D520" s="136"/>
      <c r="E520" s="100"/>
      <c r="F520" s="136"/>
      <c r="G520" s="101"/>
    </row>
    <row r="521" spans="1:7" ht="17">
      <c r="A521" s="123">
        <v>90</v>
      </c>
      <c r="B521" s="85" t="e" vm="5">
        <v>#VALUE!</v>
      </c>
      <c r="C521" s="84" t="s">
        <v>109</v>
      </c>
      <c r="D521" s="136"/>
      <c r="E521" s="100"/>
      <c r="F521" s="136"/>
      <c r="G521" s="101"/>
    </row>
    <row r="522" spans="1:7" ht="17">
      <c r="A522" s="123">
        <v>90</v>
      </c>
      <c r="B522" s="85" t="e" vm="6">
        <v>#VALUE!</v>
      </c>
      <c r="C522" s="84" t="s">
        <v>110</v>
      </c>
      <c r="D522" s="136"/>
      <c r="E522" s="100"/>
      <c r="F522" s="136"/>
      <c r="G522" s="101"/>
    </row>
    <row r="523" spans="1:7" ht="17">
      <c r="A523" s="123">
        <v>90</v>
      </c>
      <c r="B523" s="85" t="e" vm="7">
        <v>#VALUE!</v>
      </c>
      <c r="C523" s="84" t="s">
        <v>111</v>
      </c>
      <c r="D523" s="136"/>
      <c r="E523" s="100"/>
      <c r="F523" s="136"/>
      <c r="G523" s="101"/>
    </row>
    <row r="524" spans="1:7" ht="17">
      <c r="A524" s="124">
        <v>91</v>
      </c>
      <c r="B524" s="87" t="e" vm="2">
        <v>#VALUE!</v>
      </c>
      <c r="C524" s="86" t="s">
        <v>106</v>
      </c>
      <c r="D524" s="137"/>
      <c r="E524" s="102"/>
      <c r="F524" s="137"/>
      <c r="G524" s="103"/>
    </row>
    <row r="525" spans="1:7" ht="17">
      <c r="A525" s="124">
        <v>91</v>
      </c>
      <c r="B525" s="87" t="e" vm="3">
        <v>#VALUE!</v>
      </c>
      <c r="C525" s="86" t="s">
        <v>107</v>
      </c>
      <c r="D525" s="137"/>
      <c r="E525" s="102"/>
      <c r="F525" s="137"/>
      <c r="G525" s="103"/>
    </row>
    <row r="526" spans="1:7" ht="17">
      <c r="A526" s="124">
        <v>91</v>
      </c>
      <c r="B526" s="87" t="e" vm="4">
        <v>#VALUE!</v>
      </c>
      <c r="C526" s="86" t="s">
        <v>108</v>
      </c>
      <c r="D526" s="137"/>
      <c r="E526" s="102"/>
      <c r="F526" s="137"/>
      <c r="G526" s="103"/>
    </row>
    <row r="527" spans="1:7" ht="17">
      <c r="A527" s="124">
        <v>91</v>
      </c>
      <c r="B527" s="87" t="e" vm="5">
        <v>#VALUE!</v>
      </c>
      <c r="C527" s="86" t="s">
        <v>109</v>
      </c>
      <c r="D527" s="137"/>
      <c r="E527" s="102"/>
      <c r="F527" s="137"/>
      <c r="G527" s="103"/>
    </row>
    <row r="528" spans="1:7" ht="17">
      <c r="A528" s="124">
        <v>91</v>
      </c>
      <c r="B528" s="87" t="e" vm="6">
        <v>#VALUE!</v>
      </c>
      <c r="C528" s="86" t="s">
        <v>110</v>
      </c>
      <c r="D528" s="137"/>
      <c r="E528" s="102"/>
      <c r="F528" s="137"/>
      <c r="G528" s="103"/>
    </row>
    <row r="529" spans="1:7" ht="17">
      <c r="A529" s="124">
        <v>91</v>
      </c>
      <c r="B529" s="87" t="e" vm="7">
        <v>#VALUE!</v>
      </c>
      <c r="C529" s="86" t="s">
        <v>111</v>
      </c>
      <c r="D529" s="137"/>
      <c r="E529" s="102"/>
      <c r="F529" s="137"/>
      <c r="G529" s="103"/>
    </row>
    <row r="530" spans="1:7" ht="17">
      <c r="A530" s="123">
        <v>92</v>
      </c>
      <c r="B530" s="85" t="e" vm="2">
        <v>#VALUE!</v>
      </c>
      <c r="C530" s="84" t="s">
        <v>106</v>
      </c>
      <c r="D530" s="136"/>
      <c r="E530" s="100"/>
      <c r="F530" s="136"/>
      <c r="G530" s="101"/>
    </row>
    <row r="531" spans="1:7" ht="17">
      <c r="A531" s="123">
        <v>92</v>
      </c>
      <c r="B531" s="85" t="e" vm="3">
        <v>#VALUE!</v>
      </c>
      <c r="C531" s="84" t="s">
        <v>107</v>
      </c>
      <c r="D531" s="136"/>
      <c r="E531" s="100"/>
      <c r="F531" s="136"/>
      <c r="G531" s="101"/>
    </row>
    <row r="532" spans="1:7" ht="17">
      <c r="A532" s="123">
        <v>92</v>
      </c>
      <c r="B532" s="85" t="e" vm="4">
        <v>#VALUE!</v>
      </c>
      <c r="C532" s="84" t="s">
        <v>108</v>
      </c>
      <c r="D532" s="136"/>
      <c r="E532" s="100"/>
      <c r="F532" s="136"/>
      <c r="G532" s="101"/>
    </row>
    <row r="533" spans="1:7" ht="17">
      <c r="A533" s="123">
        <v>92</v>
      </c>
      <c r="B533" s="85" t="e" vm="5">
        <v>#VALUE!</v>
      </c>
      <c r="C533" s="84" t="s">
        <v>109</v>
      </c>
      <c r="D533" s="136"/>
      <c r="E533" s="100"/>
      <c r="F533" s="136"/>
      <c r="G533" s="101"/>
    </row>
    <row r="534" spans="1:7" ht="17">
      <c r="A534" s="123">
        <v>92</v>
      </c>
      <c r="B534" s="85" t="e" vm="6">
        <v>#VALUE!</v>
      </c>
      <c r="C534" s="84" t="s">
        <v>110</v>
      </c>
      <c r="D534" s="136"/>
      <c r="E534" s="100"/>
      <c r="F534" s="136"/>
      <c r="G534" s="101"/>
    </row>
    <row r="535" spans="1:7" ht="17">
      <c r="A535" s="123">
        <v>92</v>
      </c>
      <c r="B535" s="85" t="e" vm="7">
        <v>#VALUE!</v>
      </c>
      <c r="C535" s="84" t="s">
        <v>111</v>
      </c>
      <c r="D535" s="136"/>
      <c r="E535" s="100"/>
      <c r="F535" s="136"/>
      <c r="G535" s="101"/>
    </row>
    <row r="536" spans="1:7" ht="17">
      <c r="A536" s="124">
        <v>93</v>
      </c>
      <c r="B536" s="87" t="e" vm="2">
        <v>#VALUE!</v>
      </c>
      <c r="C536" s="86" t="s">
        <v>106</v>
      </c>
      <c r="D536" s="137"/>
      <c r="E536" s="102"/>
      <c r="F536" s="137"/>
      <c r="G536" s="103"/>
    </row>
    <row r="537" spans="1:7" ht="17">
      <c r="A537" s="124">
        <v>93</v>
      </c>
      <c r="B537" s="87" t="e" vm="3">
        <v>#VALUE!</v>
      </c>
      <c r="C537" s="86" t="s">
        <v>107</v>
      </c>
      <c r="D537" s="137"/>
      <c r="E537" s="102"/>
      <c r="F537" s="137"/>
      <c r="G537" s="103"/>
    </row>
    <row r="538" spans="1:7" ht="17">
      <c r="A538" s="124">
        <v>93</v>
      </c>
      <c r="B538" s="87" t="e" vm="4">
        <v>#VALUE!</v>
      </c>
      <c r="C538" s="86" t="s">
        <v>108</v>
      </c>
      <c r="D538" s="137"/>
      <c r="E538" s="102"/>
      <c r="F538" s="137"/>
      <c r="G538" s="103"/>
    </row>
    <row r="539" spans="1:7" ht="17">
      <c r="A539" s="124">
        <v>93</v>
      </c>
      <c r="B539" s="87" t="e" vm="5">
        <v>#VALUE!</v>
      </c>
      <c r="C539" s="86" t="s">
        <v>109</v>
      </c>
      <c r="D539" s="137"/>
      <c r="E539" s="102"/>
      <c r="F539" s="137"/>
      <c r="G539" s="103"/>
    </row>
    <row r="540" spans="1:7" ht="17">
      <c r="A540" s="124">
        <v>93</v>
      </c>
      <c r="B540" s="87" t="e" vm="6">
        <v>#VALUE!</v>
      </c>
      <c r="C540" s="86" t="s">
        <v>110</v>
      </c>
      <c r="D540" s="137"/>
      <c r="E540" s="102"/>
      <c r="F540" s="137"/>
      <c r="G540" s="103"/>
    </row>
    <row r="541" spans="1:7" ht="17">
      <c r="A541" s="124">
        <v>93</v>
      </c>
      <c r="B541" s="87" t="e" vm="7">
        <v>#VALUE!</v>
      </c>
      <c r="C541" s="86" t="s">
        <v>111</v>
      </c>
      <c r="D541" s="137"/>
      <c r="E541" s="102"/>
      <c r="F541" s="137"/>
      <c r="G541" s="103"/>
    </row>
    <row r="542" spans="1:7" ht="17">
      <c r="A542" s="123">
        <v>94</v>
      </c>
      <c r="B542" s="85" t="e" vm="2">
        <v>#VALUE!</v>
      </c>
      <c r="C542" s="84" t="s">
        <v>106</v>
      </c>
      <c r="D542" s="136"/>
      <c r="E542" s="100"/>
      <c r="F542" s="136"/>
      <c r="G542" s="101"/>
    </row>
    <row r="543" spans="1:7" ht="17">
      <c r="A543" s="123">
        <v>94</v>
      </c>
      <c r="B543" s="85" t="e" vm="3">
        <v>#VALUE!</v>
      </c>
      <c r="C543" s="84" t="s">
        <v>107</v>
      </c>
      <c r="D543" s="136"/>
      <c r="E543" s="100"/>
      <c r="F543" s="136"/>
      <c r="G543" s="101"/>
    </row>
    <row r="544" spans="1:7" ht="17">
      <c r="A544" s="123">
        <v>94</v>
      </c>
      <c r="B544" s="85" t="e" vm="4">
        <v>#VALUE!</v>
      </c>
      <c r="C544" s="84" t="s">
        <v>108</v>
      </c>
      <c r="D544" s="136"/>
      <c r="E544" s="100"/>
      <c r="F544" s="136"/>
      <c r="G544" s="101"/>
    </row>
    <row r="545" spans="1:7" ht="17">
      <c r="A545" s="123">
        <v>94</v>
      </c>
      <c r="B545" s="85" t="e" vm="5">
        <v>#VALUE!</v>
      </c>
      <c r="C545" s="84" t="s">
        <v>109</v>
      </c>
      <c r="D545" s="136"/>
      <c r="E545" s="100"/>
      <c r="F545" s="136"/>
      <c r="G545" s="101"/>
    </row>
    <row r="546" spans="1:7" ht="17">
      <c r="A546" s="123">
        <v>94</v>
      </c>
      <c r="B546" s="85" t="e" vm="6">
        <v>#VALUE!</v>
      </c>
      <c r="C546" s="84" t="s">
        <v>110</v>
      </c>
      <c r="D546" s="136"/>
      <c r="E546" s="100"/>
      <c r="F546" s="136"/>
      <c r="G546" s="101"/>
    </row>
    <row r="547" spans="1:7" ht="17">
      <c r="A547" s="123">
        <v>94</v>
      </c>
      <c r="B547" s="85" t="e" vm="7">
        <v>#VALUE!</v>
      </c>
      <c r="C547" s="84" t="s">
        <v>111</v>
      </c>
      <c r="D547" s="136"/>
      <c r="E547" s="100"/>
      <c r="F547" s="136"/>
      <c r="G547" s="101"/>
    </row>
    <row r="548" spans="1:7" ht="17">
      <c r="A548" s="124">
        <v>95</v>
      </c>
      <c r="B548" s="87" t="e" vm="2">
        <v>#VALUE!</v>
      </c>
      <c r="C548" s="86" t="s">
        <v>106</v>
      </c>
      <c r="D548" s="137"/>
      <c r="E548" s="102"/>
      <c r="F548" s="137"/>
      <c r="G548" s="103"/>
    </row>
    <row r="549" spans="1:7" ht="17">
      <c r="A549" s="124">
        <v>95</v>
      </c>
      <c r="B549" s="87" t="e" vm="3">
        <v>#VALUE!</v>
      </c>
      <c r="C549" s="86" t="s">
        <v>107</v>
      </c>
      <c r="D549" s="137"/>
      <c r="E549" s="102"/>
      <c r="F549" s="137"/>
      <c r="G549" s="103"/>
    </row>
    <row r="550" spans="1:7" ht="17">
      <c r="A550" s="124">
        <v>95</v>
      </c>
      <c r="B550" s="87" t="e" vm="4">
        <v>#VALUE!</v>
      </c>
      <c r="C550" s="86" t="s">
        <v>108</v>
      </c>
      <c r="D550" s="137"/>
      <c r="E550" s="102"/>
      <c r="F550" s="137"/>
      <c r="G550" s="103"/>
    </row>
    <row r="551" spans="1:7" ht="17">
      <c r="A551" s="124">
        <v>95</v>
      </c>
      <c r="B551" s="87" t="e" vm="5">
        <v>#VALUE!</v>
      </c>
      <c r="C551" s="86" t="s">
        <v>109</v>
      </c>
      <c r="D551" s="137"/>
      <c r="E551" s="102"/>
      <c r="F551" s="137"/>
      <c r="G551" s="103"/>
    </row>
    <row r="552" spans="1:7" ht="17">
      <c r="A552" s="124">
        <v>95</v>
      </c>
      <c r="B552" s="87" t="e" vm="6">
        <v>#VALUE!</v>
      </c>
      <c r="C552" s="86" t="s">
        <v>110</v>
      </c>
      <c r="D552" s="137"/>
      <c r="E552" s="102"/>
      <c r="F552" s="137"/>
      <c r="G552" s="103"/>
    </row>
    <row r="553" spans="1:7" ht="17">
      <c r="A553" s="124">
        <v>95</v>
      </c>
      <c r="B553" s="87" t="e" vm="7">
        <v>#VALUE!</v>
      </c>
      <c r="C553" s="86" t="s">
        <v>111</v>
      </c>
      <c r="D553" s="137"/>
      <c r="E553" s="102"/>
      <c r="F553" s="137"/>
      <c r="G553" s="103"/>
    </row>
    <row r="554" spans="1:7" ht="17">
      <c r="A554" s="123">
        <v>96</v>
      </c>
      <c r="B554" s="85" t="e" vm="2">
        <v>#VALUE!</v>
      </c>
      <c r="C554" s="84" t="s">
        <v>106</v>
      </c>
      <c r="D554" s="136"/>
      <c r="E554" s="100"/>
      <c r="F554" s="136"/>
      <c r="G554" s="101"/>
    </row>
    <row r="555" spans="1:7" ht="17">
      <c r="A555" s="123">
        <v>96</v>
      </c>
      <c r="B555" s="85" t="e" vm="3">
        <v>#VALUE!</v>
      </c>
      <c r="C555" s="84" t="s">
        <v>107</v>
      </c>
      <c r="D555" s="136"/>
      <c r="E555" s="100"/>
      <c r="F555" s="136"/>
      <c r="G555" s="101"/>
    </row>
    <row r="556" spans="1:7" ht="17">
      <c r="A556" s="123">
        <v>96</v>
      </c>
      <c r="B556" s="85" t="e" vm="4">
        <v>#VALUE!</v>
      </c>
      <c r="C556" s="84" t="s">
        <v>108</v>
      </c>
      <c r="D556" s="136"/>
      <c r="E556" s="100"/>
      <c r="F556" s="136"/>
      <c r="G556" s="101"/>
    </row>
    <row r="557" spans="1:7" ht="17">
      <c r="A557" s="123">
        <v>96</v>
      </c>
      <c r="B557" s="85" t="e" vm="5">
        <v>#VALUE!</v>
      </c>
      <c r="C557" s="84" t="s">
        <v>109</v>
      </c>
      <c r="D557" s="136"/>
      <c r="E557" s="100"/>
      <c r="F557" s="136"/>
      <c r="G557" s="101"/>
    </row>
    <row r="558" spans="1:7" ht="17">
      <c r="A558" s="123">
        <v>96</v>
      </c>
      <c r="B558" s="85" t="e" vm="6">
        <v>#VALUE!</v>
      </c>
      <c r="C558" s="84" t="s">
        <v>110</v>
      </c>
      <c r="D558" s="136"/>
      <c r="E558" s="100"/>
      <c r="F558" s="136"/>
      <c r="G558" s="101"/>
    </row>
    <row r="559" spans="1:7" ht="17">
      <c r="A559" s="123">
        <v>96</v>
      </c>
      <c r="B559" s="85" t="e" vm="7">
        <v>#VALUE!</v>
      </c>
      <c r="C559" s="84" t="s">
        <v>111</v>
      </c>
      <c r="D559" s="136"/>
      <c r="E559" s="100"/>
      <c r="F559" s="136"/>
      <c r="G559" s="101"/>
    </row>
    <row r="560" spans="1:7" ht="17">
      <c r="A560" s="124">
        <v>97</v>
      </c>
      <c r="B560" s="87" t="e" vm="2">
        <v>#VALUE!</v>
      </c>
      <c r="C560" s="86" t="s">
        <v>106</v>
      </c>
      <c r="D560" s="137"/>
      <c r="E560" s="102"/>
      <c r="F560" s="137"/>
      <c r="G560" s="103"/>
    </row>
    <row r="561" spans="1:7" ht="17">
      <c r="A561" s="124">
        <v>97</v>
      </c>
      <c r="B561" s="87" t="e" vm="3">
        <v>#VALUE!</v>
      </c>
      <c r="C561" s="86" t="s">
        <v>107</v>
      </c>
      <c r="D561" s="137"/>
      <c r="E561" s="102"/>
      <c r="F561" s="137"/>
      <c r="G561" s="103"/>
    </row>
    <row r="562" spans="1:7" ht="17">
      <c r="A562" s="124">
        <v>97</v>
      </c>
      <c r="B562" s="87" t="e" vm="4">
        <v>#VALUE!</v>
      </c>
      <c r="C562" s="86" t="s">
        <v>108</v>
      </c>
      <c r="D562" s="137"/>
      <c r="E562" s="102"/>
      <c r="F562" s="137"/>
      <c r="G562" s="103"/>
    </row>
    <row r="563" spans="1:7" ht="17">
      <c r="A563" s="124">
        <v>97</v>
      </c>
      <c r="B563" s="87" t="e" vm="5">
        <v>#VALUE!</v>
      </c>
      <c r="C563" s="86" t="s">
        <v>109</v>
      </c>
      <c r="D563" s="137"/>
      <c r="E563" s="102"/>
      <c r="F563" s="137"/>
      <c r="G563" s="103"/>
    </row>
    <row r="564" spans="1:7" ht="17">
      <c r="A564" s="124">
        <v>97</v>
      </c>
      <c r="B564" s="87" t="e" vm="6">
        <v>#VALUE!</v>
      </c>
      <c r="C564" s="86" t="s">
        <v>110</v>
      </c>
      <c r="D564" s="137"/>
      <c r="E564" s="102"/>
      <c r="F564" s="137"/>
      <c r="G564" s="103"/>
    </row>
    <row r="565" spans="1:7" ht="17">
      <c r="A565" s="124">
        <v>97</v>
      </c>
      <c r="B565" s="87" t="e" vm="7">
        <v>#VALUE!</v>
      </c>
      <c r="C565" s="86" t="s">
        <v>111</v>
      </c>
      <c r="D565" s="137"/>
      <c r="E565" s="102"/>
      <c r="F565" s="137"/>
      <c r="G565" s="103"/>
    </row>
    <row r="566" spans="1:7" ht="17">
      <c r="A566" s="123">
        <v>98</v>
      </c>
      <c r="B566" s="85" t="e" vm="2">
        <v>#VALUE!</v>
      </c>
      <c r="C566" s="84" t="s">
        <v>106</v>
      </c>
      <c r="D566" s="136"/>
      <c r="E566" s="100"/>
      <c r="F566" s="136"/>
      <c r="G566" s="101"/>
    </row>
    <row r="567" spans="1:7" ht="17">
      <c r="A567" s="123">
        <v>98</v>
      </c>
      <c r="B567" s="85" t="e" vm="3">
        <v>#VALUE!</v>
      </c>
      <c r="C567" s="84" t="s">
        <v>107</v>
      </c>
      <c r="D567" s="136"/>
      <c r="E567" s="100"/>
      <c r="F567" s="136"/>
      <c r="G567" s="101"/>
    </row>
    <row r="568" spans="1:7" ht="17">
      <c r="A568" s="123">
        <v>98</v>
      </c>
      <c r="B568" s="85" t="e" vm="4">
        <v>#VALUE!</v>
      </c>
      <c r="C568" s="84" t="s">
        <v>108</v>
      </c>
      <c r="D568" s="136"/>
      <c r="E568" s="100"/>
      <c r="F568" s="136"/>
      <c r="G568" s="101"/>
    </row>
    <row r="569" spans="1:7" ht="17">
      <c r="A569" s="123">
        <v>98</v>
      </c>
      <c r="B569" s="85" t="e" vm="5">
        <v>#VALUE!</v>
      </c>
      <c r="C569" s="84" t="s">
        <v>109</v>
      </c>
      <c r="D569" s="136"/>
      <c r="E569" s="100"/>
      <c r="F569" s="136"/>
      <c r="G569" s="101"/>
    </row>
    <row r="570" spans="1:7" ht="17">
      <c r="A570" s="123">
        <v>98</v>
      </c>
      <c r="B570" s="85" t="e" vm="6">
        <v>#VALUE!</v>
      </c>
      <c r="C570" s="84" t="s">
        <v>110</v>
      </c>
      <c r="D570" s="136"/>
      <c r="E570" s="100"/>
      <c r="F570" s="136"/>
      <c r="G570" s="101"/>
    </row>
    <row r="571" spans="1:7" ht="17">
      <c r="A571" s="123">
        <v>98</v>
      </c>
      <c r="B571" s="85" t="e" vm="7">
        <v>#VALUE!</v>
      </c>
      <c r="C571" s="84" t="s">
        <v>111</v>
      </c>
      <c r="D571" s="136"/>
      <c r="E571" s="100"/>
      <c r="F571" s="136"/>
      <c r="G571" s="101"/>
    </row>
    <row r="572" spans="1:7" ht="17">
      <c r="A572" s="124">
        <v>99</v>
      </c>
      <c r="B572" s="87" t="e" vm="2">
        <v>#VALUE!</v>
      </c>
      <c r="C572" s="86" t="s">
        <v>106</v>
      </c>
      <c r="D572" s="137"/>
      <c r="E572" s="102"/>
      <c r="F572" s="137"/>
      <c r="G572" s="103"/>
    </row>
    <row r="573" spans="1:7" ht="17">
      <c r="A573" s="124">
        <v>99</v>
      </c>
      <c r="B573" s="87" t="e" vm="3">
        <v>#VALUE!</v>
      </c>
      <c r="C573" s="86" t="s">
        <v>107</v>
      </c>
      <c r="D573" s="137"/>
      <c r="E573" s="102"/>
      <c r="F573" s="137"/>
      <c r="G573" s="103"/>
    </row>
    <row r="574" spans="1:7" ht="17">
      <c r="A574" s="124">
        <v>99</v>
      </c>
      <c r="B574" s="87" t="e" vm="4">
        <v>#VALUE!</v>
      </c>
      <c r="C574" s="86" t="s">
        <v>108</v>
      </c>
      <c r="D574" s="137"/>
      <c r="E574" s="102"/>
      <c r="F574" s="137"/>
      <c r="G574" s="103"/>
    </row>
    <row r="575" spans="1:7" ht="17">
      <c r="A575" s="124">
        <v>99</v>
      </c>
      <c r="B575" s="87" t="e" vm="5">
        <v>#VALUE!</v>
      </c>
      <c r="C575" s="86" t="s">
        <v>109</v>
      </c>
      <c r="D575" s="137"/>
      <c r="E575" s="102"/>
      <c r="F575" s="137"/>
      <c r="G575" s="103"/>
    </row>
    <row r="576" spans="1:7" ht="17">
      <c r="A576" s="124">
        <v>99</v>
      </c>
      <c r="B576" s="87" t="e" vm="6">
        <v>#VALUE!</v>
      </c>
      <c r="C576" s="86" t="s">
        <v>110</v>
      </c>
      <c r="D576" s="137"/>
      <c r="E576" s="102"/>
      <c r="F576" s="137"/>
      <c r="G576" s="103"/>
    </row>
    <row r="577" spans="1:7" ht="17">
      <c r="A577" s="124">
        <v>99</v>
      </c>
      <c r="B577" s="87" t="e" vm="7">
        <v>#VALUE!</v>
      </c>
      <c r="C577" s="86" t="s">
        <v>111</v>
      </c>
      <c r="D577" s="137"/>
      <c r="E577" s="102"/>
      <c r="F577" s="137"/>
      <c r="G577" s="103"/>
    </row>
    <row r="578" spans="1:7" ht="17">
      <c r="A578" s="123">
        <v>100</v>
      </c>
      <c r="B578" s="85" t="e" vm="2">
        <v>#VALUE!</v>
      </c>
      <c r="C578" s="84" t="s">
        <v>106</v>
      </c>
      <c r="D578" s="136"/>
      <c r="E578" s="100"/>
      <c r="F578" s="136"/>
      <c r="G578" s="101"/>
    </row>
    <row r="579" spans="1:7" ht="17">
      <c r="A579" s="123">
        <v>100</v>
      </c>
      <c r="B579" s="85" t="e" vm="3">
        <v>#VALUE!</v>
      </c>
      <c r="C579" s="84" t="s">
        <v>107</v>
      </c>
      <c r="D579" s="136"/>
      <c r="E579" s="100"/>
      <c r="F579" s="136"/>
      <c r="G579" s="101"/>
    </row>
    <row r="580" spans="1:7" ht="17">
      <c r="A580" s="123">
        <v>100</v>
      </c>
      <c r="B580" s="85" t="e" vm="4">
        <v>#VALUE!</v>
      </c>
      <c r="C580" s="84" t="s">
        <v>108</v>
      </c>
      <c r="D580" s="136"/>
      <c r="E580" s="100"/>
      <c r="F580" s="136"/>
      <c r="G580" s="101"/>
    </row>
    <row r="581" spans="1:7" ht="17">
      <c r="A581" s="123">
        <v>100</v>
      </c>
      <c r="B581" s="85" t="e" vm="5">
        <v>#VALUE!</v>
      </c>
      <c r="C581" s="84" t="s">
        <v>109</v>
      </c>
      <c r="D581" s="136"/>
      <c r="E581" s="100"/>
      <c r="F581" s="136"/>
      <c r="G581" s="101"/>
    </row>
    <row r="582" spans="1:7" ht="17">
      <c r="A582" s="123">
        <v>100</v>
      </c>
      <c r="B582" s="85" t="e" vm="6">
        <v>#VALUE!</v>
      </c>
      <c r="C582" s="84" t="s">
        <v>110</v>
      </c>
      <c r="D582" s="136"/>
      <c r="E582" s="100"/>
      <c r="F582" s="136"/>
      <c r="G582" s="101"/>
    </row>
    <row r="583" spans="1:7" ht="17">
      <c r="A583" s="123">
        <v>100</v>
      </c>
      <c r="B583" s="85" t="e" vm="7">
        <v>#VALUE!</v>
      </c>
      <c r="C583" s="84" t="s">
        <v>111</v>
      </c>
      <c r="D583" s="136"/>
      <c r="E583" s="100"/>
      <c r="F583" s="136"/>
      <c r="G583" s="101"/>
    </row>
  </sheetData>
  <sheetProtection algorithmName="SHA-512" hashValue="ApCOkSDok/Gdf79mvvbrYBQcstZ3Byxs/0Si+6ObNo3fiFg+OFOnxJKeUOat3n5WKoIMNf2xZYUPTJSE3D7WtA==" saltValue="aJIjCY4+oEJ8REujqKNHKw==" spinCount="100000" sheet="1" sort="0" pivotTables="0"/>
  <conditionalFormatting sqref="D2:D583">
    <cfRule type="cellIs" dxfId="5" priority="5" operator="equal">
      <formula>"ja"</formula>
    </cfRule>
  </conditionalFormatting>
  <conditionalFormatting sqref="E2:E583">
    <cfRule type="cellIs" dxfId="4" priority="1" operator="equal">
      <formula>"ja"</formula>
    </cfRule>
  </conditionalFormatting>
  <conditionalFormatting sqref="F2:F583">
    <cfRule type="cellIs" dxfId="3" priority="3" operator="equal">
      <formula>"ja"</formula>
    </cfRule>
  </conditionalFormatting>
  <conditionalFormatting sqref="G2:G583">
    <cfRule type="cellIs" dxfId="2" priority="2" operator="equal">
      <formula>"ja"</formula>
    </cfRule>
  </conditionalFormatting>
  <dataValidations count="1">
    <dataValidation type="list" allowBlank="1" showInputMessage="1" showErrorMessage="1" errorTitle="let op" error="alleen ja invullen (of leeg laten)" sqref="D2:G583" xr:uid="{0ABCF160-760A-4B45-B66C-5DD780D95344}">
      <formula1>"ja"</formula1>
    </dataValidation>
  </dataValidations>
  <pageMargins left="0.70866141732283472" right="0.70866141732283472" top="0.74803149606299213" bottom="0.74803149606299213" header="0.31496062992125984" footer="0.31496062992125984"/>
  <pageSetup paperSize="9"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33179-D7BE-724E-93F0-023032EF49BE}">
  <dimension ref="A1:H42"/>
  <sheetViews>
    <sheetView showGridLines="0" workbookViewId="0">
      <selection activeCell="L17" sqref="L17"/>
    </sheetView>
  </sheetViews>
  <sheetFormatPr baseColWidth="10" defaultColWidth="11" defaultRowHeight="16"/>
  <cols>
    <col min="1" max="2" width="20.5" customWidth="1"/>
    <col min="3" max="3" width="14" bestFit="1" customWidth="1"/>
    <col min="4" max="4" width="18.1640625" customWidth="1"/>
    <col min="5" max="5" width="18.6640625" customWidth="1"/>
    <col min="6" max="6" width="14.6640625" bestFit="1" customWidth="1"/>
    <col min="7" max="7" width="13.6640625" bestFit="1" customWidth="1"/>
    <col min="8" max="8" width="9.1640625" bestFit="1" customWidth="1"/>
    <col min="9" max="9" width="9.5" bestFit="1" customWidth="1"/>
  </cols>
  <sheetData>
    <row r="1" spans="1:8" ht="24">
      <c r="A1" s="90" t="s">
        <v>112</v>
      </c>
    </row>
    <row r="3" spans="1:8" ht="68">
      <c r="A3" s="91" t="s">
        <v>113</v>
      </c>
      <c r="B3" s="91" t="s">
        <v>114</v>
      </c>
      <c r="D3" s="88" t="s">
        <v>115</v>
      </c>
      <c r="E3" s="88" t="s">
        <v>116</v>
      </c>
    </row>
    <row r="4" spans="1:8">
      <c r="A4" s="144"/>
      <c r="B4" s="144"/>
      <c r="D4" s="143"/>
      <c r="E4" s="143"/>
    </row>
    <row r="8" spans="1:8" ht="68">
      <c r="A8" s="92" t="s">
        <v>117</v>
      </c>
      <c r="B8" s="92" t="s">
        <v>118</v>
      </c>
      <c r="D8" s="89" t="s">
        <v>119</v>
      </c>
      <c r="E8" s="89" t="s">
        <v>120</v>
      </c>
    </row>
    <row r="9" spans="1:8">
      <c r="A9" s="142"/>
      <c r="B9" s="142"/>
      <c r="D9" s="145"/>
      <c r="E9" s="145"/>
    </row>
    <row r="14" spans="1:8" ht="24">
      <c r="A14" s="90" t="s">
        <v>121</v>
      </c>
    </row>
    <row r="16" spans="1:8" s="72" customFormat="1" ht="17">
      <c r="A16" s="91" t="s">
        <v>122</v>
      </c>
      <c r="B16"/>
      <c r="C16" s="91"/>
      <c r="D16" s="91"/>
      <c r="E16" s="91"/>
      <c r="F16" s="91"/>
      <c r="G16" s="91"/>
      <c r="H16"/>
    </row>
    <row r="17" spans="1:8" s="71" customFormat="1" ht="69" thickBot="1">
      <c r="A17"/>
      <c r="B17" s="94" t="s">
        <v>106</v>
      </c>
      <c r="C17" s="94" t="s">
        <v>107</v>
      </c>
      <c r="D17" s="94" t="s">
        <v>108</v>
      </c>
      <c r="E17" s="94" t="s">
        <v>109</v>
      </c>
      <c r="F17" s="94" t="s">
        <v>110</v>
      </c>
      <c r="G17" s="94" t="s">
        <v>111</v>
      </c>
      <c r="H17"/>
    </row>
    <row r="18" spans="1:8" ht="17" thickBot="1">
      <c r="A18" s="127" t="s">
        <v>123</v>
      </c>
      <c r="B18" s="146"/>
      <c r="C18" s="146"/>
      <c r="D18" s="146"/>
      <c r="E18" s="146"/>
      <c r="F18" s="146"/>
      <c r="G18" s="146"/>
    </row>
    <row r="24" spans="1:8" s="72" customFormat="1" ht="34">
      <c r="A24" s="92" t="s">
        <v>124</v>
      </c>
      <c r="B24"/>
      <c r="C24" s="93"/>
      <c r="D24" s="93"/>
      <c r="E24" s="93"/>
      <c r="F24" s="93"/>
      <c r="G24" s="93"/>
      <c r="H24"/>
    </row>
    <row r="25" spans="1:8" s="71" customFormat="1" ht="69" thickBot="1">
      <c r="A25"/>
      <c r="B25" s="95" t="s">
        <v>106</v>
      </c>
      <c r="C25" s="95" t="s">
        <v>107</v>
      </c>
      <c r="D25" s="95" t="s">
        <v>108</v>
      </c>
      <c r="E25" s="95" t="s">
        <v>109</v>
      </c>
      <c r="F25" s="95" t="s">
        <v>110</v>
      </c>
      <c r="G25" s="95" t="s">
        <v>111</v>
      </c>
      <c r="H25"/>
    </row>
    <row r="26" spans="1:8" ht="17" thickBot="1">
      <c r="A26" s="126" t="s">
        <v>123</v>
      </c>
      <c r="B26" s="148"/>
      <c r="C26" s="148"/>
      <c r="D26" s="148"/>
      <c r="E26" s="148"/>
      <c r="F26" s="148"/>
      <c r="G26" s="148"/>
    </row>
    <row r="32" spans="1:8" s="72" customFormat="1" ht="34">
      <c r="A32" s="89" t="s">
        <v>125</v>
      </c>
      <c r="B32"/>
      <c r="C32" s="89"/>
      <c r="D32" s="89"/>
      <c r="E32" s="89"/>
      <c r="F32" s="89"/>
      <c r="G32" s="89"/>
      <c r="H32"/>
    </row>
    <row r="33" spans="1:8" s="71" customFormat="1" ht="69" thickBot="1">
      <c r="A33"/>
      <c r="B33" s="96" t="s">
        <v>106</v>
      </c>
      <c r="C33" s="96" t="s">
        <v>107</v>
      </c>
      <c r="D33" s="96" t="s">
        <v>108</v>
      </c>
      <c r="E33" s="96" t="s">
        <v>109</v>
      </c>
      <c r="F33" s="96" t="s">
        <v>110</v>
      </c>
      <c r="G33" s="96" t="s">
        <v>111</v>
      </c>
      <c r="H33"/>
    </row>
    <row r="34" spans="1:8" ht="17" thickBot="1">
      <c r="A34" s="129" t="s">
        <v>123</v>
      </c>
      <c r="B34" s="147"/>
      <c r="C34" s="147"/>
      <c r="D34" s="147"/>
      <c r="E34" s="147"/>
      <c r="F34" s="147"/>
      <c r="G34" s="147"/>
    </row>
    <row r="40" spans="1:8" s="72" customFormat="1" ht="34">
      <c r="A40" s="88" t="s">
        <v>126</v>
      </c>
      <c r="B40"/>
      <c r="C40" s="88"/>
      <c r="D40" s="88"/>
      <c r="E40" s="88"/>
      <c r="F40" s="88"/>
      <c r="G40" s="88"/>
      <c r="H40"/>
    </row>
    <row r="41" spans="1:8" s="71" customFormat="1" ht="69" thickBot="1">
      <c r="A41"/>
      <c r="B41" s="97" t="s">
        <v>106</v>
      </c>
      <c r="C41" s="97" t="s">
        <v>107</v>
      </c>
      <c r="D41" s="97" t="s">
        <v>108</v>
      </c>
      <c r="E41" s="97" t="s">
        <v>109</v>
      </c>
      <c r="F41" s="97" t="s">
        <v>110</v>
      </c>
      <c r="G41" s="97" t="s">
        <v>111</v>
      </c>
      <c r="H41"/>
    </row>
    <row r="42" spans="1:8" ht="17" thickBot="1">
      <c r="A42" s="128" t="s">
        <v>123</v>
      </c>
      <c r="B42" s="149"/>
      <c r="C42" s="149"/>
      <c r="D42" s="149"/>
      <c r="E42" s="149"/>
      <c r="F42" s="149"/>
      <c r="G42" s="149"/>
    </row>
  </sheetData>
  <sortState xmlns:xlrd2="http://schemas.microsoft.com/office/spreadsheetml/2017/richdata2" ref="A32:G35">
    <sortCondition ref="A34"/>
  </sortState>
  <conditionalFormatting sqref="A16:A38">
    <cfRule type="cellIs" dxfId="1" priority="3" operator="equal">
      <formula>"(leeg)"</formula>
    </cfRule>
  </conditionalFormatting>
  <conditionalFormatting sqref="A42:A43">
    <cfRule type="containsText" dxfId="0" priority="1" operator="containsText" text="(leeg)">
      <formula>NOT(ISERROR(SEARCH("(leeg)",A42)))</formula>
    </cfRule>
  </conditionalFormatting>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590e63-8b8b-4990-9581-4d1b5834d5da" xsi:nil="true"/>
    <lcf76f155ced4ddcb4097134ff3c332f xmlns="f0b0e508-c310-484d-8454-f2e50663274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B0B3C591D46C47BE645FA7B8581261" ma:contentTypeVersion="12" ma:contentTypeDescription="Een nieuw document maken." ma:contentTypeScope="" ma:versionID="1bb83a133fc96e3e8d49423f2bbff511">
  <xsd:schema xmlns:xsd="http://www.w3.org/2001/XMLSchema" xmlns:xs="http://www.w3.org/2001/XMLSchema" xmlns:p="http://schemas.microsoft.com/office/2006/metadata/properties" xmlns:ns2="f0b0e508-c310-484d-8454-f2e506632744" xmlns:ns3="1d590e63-8b8b-4990-9581-4d1b5834d5da" targetNamespace="http://schemas.microsoft.com/office/2006/metadata/properties" ma:root="true" ma:fieldsID="4d0d06331c22c3ef7ce00e4a4136a5d0" ns2:_="" ns3:_="">
    <xsd:import namespace="f0b0e508-c310-484d-8454-f2e506632744"/>
    <xsd:import namespace="1d590e63-8b8b-4990-9581-4d1b5834d5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0e508-c310-484d-8454-f2e506632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51db1f3-a540-407e-ad79-ba176404dab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590e63-8b8b-4990-9581-4d1b5834d5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b6b4a3-81af-466e-a1c6-85f91707887c}" ma:internalName="TaxCatchAll" ma:showField="CatchAllData" ma:web="1d590e63-8b8b-4990-9581-4d1b5834d5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4BEC2-3F98-4613-9E1E-A8FB41AE551A}">
  <ds:schemaRefs>
    <ds:schemaRef ds:uri="http://schemas.microsoft.com/office/2006/metadata/properties"/>
    <ds:schemaRef ds:uri="http://schemas.microsoft.com/office/infopath/2007/PartnerControls"/>
    <ds:schemaRef ds:uri="1d590e63-8b8b-4990-9581-4d1b5834d5da"/>
    <ds:schemaRef ds:uri="f0b0e508-c310-484d-8454-f2e506632744"/>
  </ds:schemaRefs>
</ds:datastoreItem>
</file>

<file path=customXml/itemProps2.xml><?xml version="1.0" encoding="utf-8"?>
<ds:datastoreItem xmlns:ds="http://schemas.openxmlformats.org/officeDocument/2006/customXml" ds:itemID="{D333DA16-70B9-4E42-A55E-CCF9ED2EB42F}">
  <ds:schemaRefs>
    <ds:schemaRef ds:uri="http://schemas.microsoft.com/sharepoint/v3/contenttype/forms"/>
  </ds:schemaRefs>
</ds:datastoreItem>
</file>

<file path=customXml/itemProps3.xml><?xml version="1.0" encoding="utf-8"?>
<ds:datastoreItem xmlns:ds="http://schemas.openxmlformats.org/officeDocument/2006/customXml" ds:itemID="{A61D0A89-9BF5-4459-BC13-BD89EA1A3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0e508-c310-484d-8454-f2e506632744"/>
    <ds:schemaRef ds:uri="1d590e63-8b8b-4990-9581-4d1b5834d5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Invulinstructie</vt:lpstr>
      <vt:lpstr>Rapportage</vt:lpstr>
      <vt:lpstr>Scores kwadranten</vt:lpstr>
      <vt:lpstr>Scores themategels</vt:lpstr>
      <vt:lpstr>Draaitabellen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van Oers</dc:creator>
  <cp:keywords/>
  <dc:description/>
  <cp:lastModifiedBy>Carlijn Bruggers</cp:lastModifiedBy>
  <cp:revision/>
  <dcterms:created xsi:type="dcterms:W3CDTF">2025-10-24T09:06:25Z</dcterms:created>
  <dcterms:modified xsi:type="dcterms:W3CDTF">2026-01-26T13:57:08Z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0x010100B8B0B3C591D46C47BE645FA7B8581261</vt:lpwstr>
  </property>
  <property fmtid="{D5CDD505-2E9C-101B-9397-08002B2CF9AE}" pid="3" name="MediaServiceImageTags">
    <vt:lpwstr/>
  </property>
</Properties>
</file>

<file path=userCustomization/customUI.xml><?xml version="1.0" encoding="utf-8"?>
<mso:customUI xmlns:mso="http://schemas.microsoft.com/office/2006/01/customui">
  <mso:ribbon>
    <mso:qat>
      <mso:documentControls>
        <mso:control idQ="mso:RefreshAll" visible="true"/>
      </mso:documentControls>
    </mso:qat>
  </mso:ribbon>
</mso:customUI>
</file>